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everus7/Desktop/"/>
    </mc:Choice>
  </mc:AlternateContent>
  <xr:revisionPtr revIDLastSave="0" documentId="13_ncr:1_{B38EC14E-2A3D-E041-A7B5-37231BA8FEC0}" xr6:coauthVersionLast="45" xr6:coauthVersionMax="45" xr10:uidLastSave="{00000000-0000-0000-0000-000000000000}"/>
  <bookViews>
    <workbookView xWindow="520" yWindow="460" windowWidth="21180" windowHeight="14520" tabRatio="500" activeTab="8" xr2:uid="{00000000-000D-0000-FFFF-FFFF00000000}"/>
  </bookViews>
  <sheets>
    <sheet name="LC" sheetId="4" r:id="rId1"/>
    <sheet name="NTCC" sheetId="5" r:id="rId2"/>
    <sheet name="StJWS" sheetId="2" r:id="rId3"/>
    <sheet name="KM" sheetId="7" r:id="rId4"/>
    <sheet name="WEC" sheetId="8" r:id="rId5"/>
    <sheet name="OWSCC" sheetId="9" r:id="rId6"/>
    <sheet name="BS" sheetId="6" r:id="rId7"/>
    <sheet name="Sport %age correct by team" sheetId="10" r:id="rId8"/>
    <sheet name="Team %age correct by sport" sheetId="11" r:id="rId9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2" i="8" l="1"/>
  <c r="N22" i="8"/>
  <c r="M22" i="8"/>
  <c r="H22" i="8"/>
  <c r="G22" i="8"/>
  <c r="F22" i="8"/>
  <c r="E22" i="8"/>
  <c r="D22" i="8"/>
  <c r="L22" i="8"/>
  <c r="K22" i="8"/>
  <c r="J22" i="8"/>
  <c r="I22" i="8"/>
  <c r="C22" i="8"/>
  <c r="B22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N22" i="2"/>
  <c r="M22" i="2"/>
  <c r="L22" i="2"/>
  <c r="K22" i="2"/>
  <c r="J22" i="2"/>
  <c r="I22" i="2"/>
  <c r="G22" i="2"/>
  <c r="F22" i="2"/>
  <c r="E22" i="2"/>
  <c r="D22" i="2"/>
  <c r="C22" i="2"/>
  <c r="B22" i="2"/>
  <c r="N21" i="2"/>
  <c r="M21" i="2"/>
  <c r="L21" i="2"/>
  <c r="K21" i="2"/>
  <c r="J21" i="2"/>
  <c r="I21" i="2"/>
  <c r="G21" i="2"/>
  <c r="F21" i="2"/>
  <c r="E21" i="2"/>
  <c r="D21" i="2"/>
  <c r="C21" i="2"/>
  <c r="B21" i="2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O18" i="6" l="1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O2" i="6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O3" i="9"/>
  <c r="O2" i="9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O2" i="8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3" i="7"/>
  <c r="O2" i="7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4" i="5"/>
  <c r="O3" i="5"/>
  <c r="O2" i="5"/>
  <c r="O18" i="4"/>
  <c r="O17" i="4"/>
  <c r="O16" i="4"/>
  <c r="O15" i="4"/>
  <c r="O14" i="4"/>
  <c r="O13" i="4"/>
  <c r="O12" i="4"/>
  <c r="O11" i="4"/>
  <c r="O10" i="4"/>
  <c r="O9" i="4"/>
  <c r="O8" i="4"/>
  <c r="O6" i="4"/>
  <c r="O5" i="4"/>
  <c r="O4" i="4"/>
  <c r="O3" i="4"/>
  <c r="O2" i="4"/>
  <c r="O7" i="4"/>
  <c r="N20" i="6" l="1"/>
  <c r="M20" i="6"/>
  <c r="M21" i="6" s="1"/>
  <c r="H20" i="6"/>
  <c r="G20" i="6"/>
  <c r="G21" i="6" s="1"/>
  <c r="F20" i="6"/>
  <c r="E20" i="6"/>
  <c r="D20" i="6"/>
  <c r="L20" i="6"/>
  <c r="L21" i="6" s="1"/>
  <c r="K20" i="6"/>
  <c r="J20" i="6"/>
  <c r="I20" i="6"/>
  <c r="C20" i="6"/>
  <c r="C21" i="6" s="1"/>
  <c r="B20" i="6"/>
  <c r="O20" i="5"/>
  <c r="O20" i="6"/>
  <c r="O21" i="6" s="1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O20" i="2"/>
  <c r="N20" i="2"/>
  <c r="M20" i="2"/>
  <c r="H20" i="2"/>
  <c r="G20" i="2"/>
  <c r="F20" i="2"/>
  <c r="E20" i="2"/>
  <c r="D20" i="2"/>
  <c r="L20" i="2"/>
  <c r="K20" i="2"/>
  <c r="J20" i="2"/>
  <c r="I20" i="2"/>
  <c r="C20" i="2"/>
  <c r="B20" i="2"/>
  <c r="H22" i="2" l="1"/>
  <c r="H21" i="2"/>
  <c r="O22" i="2"/>
  <c r="O21" i="2"/>
  <c r="D22" i="5"/>
  <c r="D21" i="5"/>
  <c r="H21" i="5"/>
  <c r="H22" i="5"/>
  <c r="L21" i="5"/>
  <c r="L22" i="5"/>
  <c r="E21" i="5"/>
  <c r="E22" i="5"/>
  <c r="I21" i="5"/>
  <c r="I22" i="5"/>
  <c r="M21" i="5"/>
  <c r="M22" i="5"/>
  <c r="F22" i="5"/>
  <c r="F21" i="5"/>
  <c r="O22" i="5"/>
  <c r="O21" i="5"/>
  <c r="B21" i="5"/>
  <c r="B22" i="5"/>
  <c r="J21" i="5"/>
  <c r="J22" i="5"/>
  <c r="N22" i="5"/>
  <c r="N21" i="5"/>
  <c r="C22" i="5"/>
  <c r="C21" i="5"/>
  <c r="G22" i="5"/>
  <c r="G21" i="5"/>
  <c r="K22" i="5"/>
  <c r="K21" i="5"/>
  <c r="E21" i="6"/>
  <c r="D21" i="6"/>
  <c r="K21" i="6"/>
  <c r="H21" i="6"/>
  <c r="B21" i="6"/>
  <c r="N21" i="6"/>
  <c r="J21" i="6"/>
  <c r="F21" i="6"/>
  <c r="I21" i="6"/>
</calcChain>
</file>

<file path=xl/sharedStrings.xml><?xml version="1.0" encoding="utf-8"?>
<sst xmlns="http://schemas.openxmlformats.org/spreadsheetml/2006/main" count="310" uniqueCount="35">
  <si>
    <t>Week</t>
  </si>
  <si>
    <t>Football</t>
  </si>
  <si>
    <t>Tennis</t>
  </si>
  <si>
    <t>Flat</t>
  </si>
  <si>
    <t>NH</t>
  </si>
  <si>
    <t>RU</t>
  </si>
  <si>
    <t>RL</t>
  </si>
  <si>
    <t>Cricket</t>
  </si>
  <si>
    <t>Golf</t>
  </si>
  <si>
    <t>Athletics</t>
  </si>
  <si>
    <t>Total</t>
  </si>
  <si>
    <t>General</t>
  </si>
  <si>
    <t>Boxing</t>
  </si>
  <si>
    <t>Av</t>
  </si>
  <si>
    <t>Tot</t>
  </si>
  <si>
    <t>%age</t>
  </si>
  <si>
    <t>St.JWS</t>
  </si>
  <si>
    <t>London C</t>
  </si>
  <si>
    <t>Northwood</t>
  </si>
  <si>
    <t>King's M</t>
  </si>
  <si>
    <t>WEC</t>
  </si>
  <si>
    <t>OWSCC</t>
  </si>
  <si>
    <t>F Racing</t>
  </si>
  <si>
    <t>NH Racing</t>
  </si>
  <si>
    <t>Rugby U</t>
  </si>
  <si>
    <t>Rugby L</t>
  </si>
  <si>
    <t>Overall</t>
  </si>
  <si>
    <t>St. John's</t>
  </si>
  <si>
    <t>London Calling</t>
  </si>
  <si>
    <t>King's Meadow</t>
  </si>
  <si>
    <t>OW Sutts</t>
  </si>
  <si>
    <t>5s</t>
  </si>
  <si>
    <t>10s</t>
  </si>
  <si>
    <t>Boxgrove S</t>
  </si>
  <si>
    <t>West End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</si>
</sst>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5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63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0" fillId="0" borderId="1" xfId="0" applyBorder="1"/>
    <xf numFmtId="0" fontId="0" fillId="0" borderId="1" xfId="0" applyFont="1" applyBorder="1"/>
    <xf numFmtId="0" fontId="0" fillId="0" borderId="2" xfId="0" applyBorder="1"/>
    <xf numFmtId="2" fontId="0" fillId="0" borderId="3" xfId="0" applyNumberFormat="1" applyFont="1" applyBorder="1" applyAlignment="1">
      <alignment horizontal="right"/>
    </xf>
    <xf numFmtId="0" fontId="0" fillId="0" borderId="2" xfId="0" applyFont="1" applyBorder="1"/>
    <xf numFmtId="2" fontId="0" fillId="0" borderId="4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1" fillId="0" borderId="9" xfId="0" applyFont="1" applyBorder="1"/>
    <xf numFmtId="0" fontId="0" fillId="0" borderId="1" xfId="0" applyFill="1" applyBorder="1"/>
    <xf numFmtId="0" fontId="1" fillId="0" borderId="9" xfId="0" applyFont="1" applyFill="1" applyBorder="1"/>
    <xf numFmtId="0" fontId="0" fillId="2" borderId="0" xfId="0" applyFill="1"/>
    <xf numFmtId="2" fontId="0" fillId="2" borderId="0" xfId="0" applyNumberFormat="1" applyFill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2" fontId="1" fillId="0" borderId="10" xfId="0" applyNumberFormat="1" applyFon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1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3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164" fontId="0" fillId="2" borderId="0" xfId="0" applyNumberFormat="1" applyFill="1"/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2" xfId="0" applyFill="1" applyBorder="1"/>
    <xf numFmtId="0" fontId="0" fillId="3" borderId="12" xfId="0" applyFill="1" applyBorder="1"/>
    <xf numFmtId="0" fontId="0" fillId="0" borderId="12" xfId="0" applyBorder="1"/>
    <xf numFmtId="164" fontId="0" fillId="0" borderId="12" xfId="0" applyNumberFormat="1" applyBorder="1" applyAlignment="1">
      <alignment horizontal="center"/>
    </xf>
    <xf numFmtId="164" fontId="0" fillId="0" borderId="12" xfId="0" applyNumberFormat="1" applyBorder="1"/>
    <xf numFmtId="0" fontId="0" fillId="2" borderId="12" xfId="0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2" fontId="8" fillId="2" borderId="0" xfId="0" applyNumberFormat="1" applyFont="1" applyFill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0" borderId="1" xfId="0" applyFont="1" applyBorder="1"/>
    <xf numFmtId="2" fontId="9" fillId="2" borderId="5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2" fontId="10" fillId="0" borderId="3" xfId="0" applyNumberFormat="1" applyFont="1" applyBorder="1"/>
    <xf numFmtId="2" fontId="10" fillId="2" borderId="5" xfId="0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2" fontId="10" fillId="0" borderId="3" xfId="0" applyNumberFormat="1" applyFont="1" applyBorder="1" applyAlignment="1">
      <alignment horizontal="right"/>
    </xf>
    <xf numFmtId="0" fontId="10" fillId="0" borderId="2" xfId="0" applyFont="1" applyBorder="1"/>
    <xf numFmtId="2" fontId="10" fillId="0" borderId="4" xfId="0" applyNumberFormat="1" applyFont="1" applyBorder="1"/>
    <xf numFmtId="0" fontId="9" fillId="2" borderId="11" xfId="0" applyFont="1" applyFill="1" applyBorder="1" applyAlignment="1">
      <alignment horizontal="center"/>
    </xf>
    <xf numFmtId="2" fontId="10" fillId="0" borderId="4" xfId="0" applyNumberFormat="1" applyFont="1" applyBorder="1" applyAlignment="1">
      <alignment horizontal="right"/>
    </xf>
    <xf numFmtId="0" fontId="9" fillId="0" borderId="15" xfId="0" applyFont="1" applyBorder="1"/>
    <xf numFmtId="2" fontId="9" fillId="0" borderId="16" xfId="0" applyNumberFormat="1" applyFont="1" applyBorder="1"/>
    <xf numFmtId="0" fontId="9" fillId="2" borderId="7" xfId="0" applyFont="1" applyFill="1" applyBorder="1" applyAlignment="1">
      <alignment horizontal="center"/>
    </xf>
    <xf numFmtId="2" fontId="9" fillId="2" borderId="8" xfId="0" applyNumberFormat="1" applyFont="1" applyFill="1" applyBorder="1" applyAlignment="1">
      <alignment horizontal="center"/>
    </xf>
    <xf numFmtId="2" fontId="9" fillId="0" borderId="16" xfId="0" applyNumberFormat="1" applyFont="1" applyBorder="1" applyAlignment="1">
      <alignment horizontal="right"/>
    </xf>
    <xf numFmtId="2" fontId="10" fillId="2" borderId="14" xfId="0" applyNumberFormat="1" applyFont="1" applyFill="1" applyBorder="1"/>
    <xf numFmtId="2" fontId="10" fillId="2" borderId="16" xfId="0" applyNumberFormat="1" applyFont="1" applyFill="1" applyBorder="1"/>
    <xf numFmtId="0" fontId="0" fillId="2" borderId="1" xfId="0" applyFill="1" applyBorder="1"/>
    <xf numFmtId="2" fontId="0" fillId="2" borderId="3" xfId="0" applyNumberFormat="1" applyFill="1" applyBorder="1" applyAlignment="1">
      <alignment horizontal="right"/>
    </xf>
    <xf numFmtId="0" fontId="0" fillId="2" borderId="1" xfId="0" applyFont="1" applyFill="1" applyBorder="1"/>
    <xf numFmtId="2" fontId="0" fillId="2" borderId="3" xfId="0" applyNumberFormat="1" applyFont="1" applyFill="1" applyBorder="1" applyAlignment="1">
      <alignment horizontal="right"/>
    </xf>
    <xf numFmtId="2" fontId="10" fillId="2" borderId="3" xfId="0" applyNumberFormat="1" applyFont="1" applyFill="1" applyBorder="1"/>
    <xf numFmtId="2" fontId="10" fillId="2" borderId="4" xfId="0" applyNumberFormat="1" applyFont="1" applyFill="1" applyBorder="1"/>
    <xf numFmtId="0" fontId="9" fillId="2" borderId="18" xfId="0" applyFont="1" applyFill="1" applyBorder="1"/>
    <xf numFmtId="2" fontId="9" fillId="2" borderId="19" xfId="0" applyNumberFormat="1" applyFont="1" applyFill="1" applyBorder="1"/>
    <xf numFmtId="0" fontId="9" fillId="2" borderId="15" xfId="0" applyFont="1" applyFill="1" applyBorder="1"/>
    <xf numFmtId="2" fontId="9" fillId="2" borderId="16" xfId="0" applyNumberFormat="1" applyFont="1" applyFill="1" applyBorder="1"/>
    <xf numFmtId="0" fontId="10" fillId="2" borderId="13" xfId="0" applyFont="1" applyFill="1" applyBorder="1"/>
    <xf numFmtId="0" fontId="10" fillId="2" borderId="15" xfId="0" applyFont="1" applyFill="1" applyBorder="1"/>
    <xf numFmtId="0" fontId="10" fillId="2" borderId="17" xfId="0" applyFont="1" applyFill="1" applyBorder="1"/>
    <xf numFmtId="0" fontId="10" fillId="2" borderId="0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0" fillId="2" borderId="0" xfId="0" applyFont="1" applyFill="1"/>
    <xf numFmtId="0" fontId="0" fillId="4" borderId="12" xfId="0" applyFill="1" applyBorder="1"/>
    <xf numFmtId="0" fontId="0" fillId="0" borderId="0" xfId="0" applyFont="1" applyFill="1" applyBorder="1"/>
    <xf numFmtId="2" fontId="0" fillId="0" borderId="0" xfId="0" applyNumberFormat="1" applyFont="1" applyBorder="1" applyAlignment="1">
      <alignment horizontal="right"/>
    </xf>
    <xf numFmtId="0" fontId="11" fillId="0" borderId="1" xfId="0" applyFont="1" applyBorder="1"/>
    <xf numFmtId="2" fontId="11" fillId="0" borderId="3" xfId="0" applyNumberFormat="1" applyFont="1" applyBorder="1" applyAlignment="1">
      <alignment horizontal="right"/>
    </xf>
    <xf numFmtId="0" fontId="10" fillId="2" borderId="1" xfId="0" applyFont="1" applyFill="1" applyBorder="1"/>
    <xf numFmtId="0" fontId="10" fillId="0" borderId="13" xfId="0" applyFont="1" applyBorder="1"/>
    <xf numFmtId="2" fontId="10" fillId="0" borderId="14" xfId="0" applyNumberFormat="1" applyFont="1" applyBorder="1"/>
    <xf numFmtId="0" fontId="9" fillId="2" borderId="9" xfId="0" applyFont="1" applyFill="1" applyBorder="1"/>
    <xf numFmtId="2" fontId="9" fillId="2" borderId="10" xfId="0" applyNumberFormat="1" applyFont="1" applyFill="1" applyBorder="1"/>
    <xf numFmtId="0" fontId="10" fillId="2" borderId="2" xfId="0" applyFont="1" applyFill="1" applyBorder="1"/>
    <xf numFmtId="2" fontId="9" fillId="2" borderId="16" xfId="0" applyNumberFormat="1" applyFont="1" applyFill="1" applyBorder="1" applyAlignment="1">
      <alignment horizontal="right"/>
    </xf>
    <xf numFmtId="2" fontId="10" fillId="2" borderId="16" xfId="0" applyNumberFormat="1" applyFont="1" applyFill="1" applyBorder="1" applyAlignment="1">
      <alignment horizontal="right"/>
    </xf>
  </cellXfs>
  <cellStyles count="635"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80" builtinId="9" hidden="1"/>
    <cellStyle name="Followed Hyperlink" xfId="84" builtinId="9" hidden="1"/>
    <cellStyle name="Followed Hyperlink" xfId="88" builtinId="9" hidden="1"/>
    <cellStyle name="Followed Hyperlink" xfId="92" builtinId="9" hidden="1"/>
    <cellStyle name="Followed Hyperlink" xfId="96" builtinId="9" hidden="1"/>
    <cellStyle name="Followed Hyperlink" xfId="100" builtinId="9" hidden="1"/>
    <cellStyle name="Followed Hyperlink" xfId="104" builtinId="9" hidden="1"/>
    <cellStyle name="Followed Hyperlink" xfId="108" builtinId="9" hidden="1"/>
    <cellStyle name="Followed Hyperlink" xfId="112" builtinId="9" hidden="1"/>
    <cellStyle name="Followed Hyperlink" xfId="116" builtinId="9" hidden="1"/>
    <cellStyle name="Followed Hyperlink" xfId="120" builtinId="9" hidden="1"/>
    <cellStyle name="Followed Hyperlink" xfId="124" builtinId="9" hidden="1"/>
    <cellStyle name="Followed Hyperlink" xfId="128" builtinId="9" hidden="1"/>
    <cellStyle name="Followed Hyperlink" xfId="132" builtinId="9" hidden="1"/>
    <cellStyle name="Followed Hyperlink" xfId="136" builtinId="9" hidden="1"/>
    <cellStyle name="Followed Hyperlink" xfId="140" builtinId="9" hidden="1"/>
    <cellStyle name="Followed Hyperlink" xfId="144" builtinId="9" hidden="1"/>
    <cellStyle name="Followed Hyperlink" xfId="148" builtinId="9" hidden="1"/>
    <cellStyle name="Followed Hyperlink" xfId="152" builtinId="9" hidden="1"/>
    <cellStyle name="Followed Hyperlink" xfId="156" builtinId="9" hidden="1"/>
    <cellStyle name="Followed Hyperlink" xfId="160" builtinId="9" hidden="1"/>
    <cellStyle name="Followed Hyperlink" xfId="164" builtinId="9" hidden="1"/>
    <cellStyle name="Followed Hyperlink" xfId="168" builtinId="9" hidden="1"/>
    <cellStyle name="Followed Hyperlink" xfId="172" builtinId="9" hidden="1"/>
    <cellStyle name="Followed Hyperlink" xfId="176" builtinId="9" hidden="1"/>
    <cellStyle name="Followed Hyperlink" xfId="180" builtinId="9" hidden="1"/>
    <cellStyle name="Followed Hyperlink" xfId="184" builtinId="9" hidden="1"/>
    <cellStyle name="Followed Hyperlink" xfId="188" builtinId="9" hidden="1"/>
    <cellStyle name="Followed Hyperlink" xfId="192" builtinId="9" hidden="1"/>
    <cellStyle name="Followed Hyperlink" xfId="196" builtinId="9" hidden="1"/>
    <cellStyle name="Followed Hyperlink" xfId="200" builtinId="9" hidden="1"/>
    <cellStyle name="Followed Hyperlink" xfId="204" builtinId="9" hidden="1"/>
    <cellStyle name="Followed Hyperlink" xfId="208" builtinId="9" hidden="1"/>
    <cellStyle name="Followed Hyperlink" xfId="212" builtinId="9" hidden="1"/>
    <cellStyle name="Followed Hyperlink" xfId="216" builtinId="9" hidden="1"/>
    <cellStyle name="Followed Hyperlink" xfId="220" builtinId="9" hidden="1"/>
    <cellStyle name="Followed Hyperlink" xfId="224" builtinId="9" hidden="1"/>
    <cellStyle name="Followed Hyperlink" xfId="228" builtinId="9" hidden="1"/>
    <cellStyle name="Followed Hyperlink" xfId="232" builtinId="9" hidden="1"/>
    <cellStyle name="Followed Hyperlink" xfId="236" builtinId="9" hidden="1"/>
    <cellStyle name="Followed Hyperlink" xfId="240" builtinId="9" hidden="1"/>
    <cellStyle name="Followed Hyperlink" xfId="244" builtinId="9" hidden="1"/>
    <cellStyle name="Followed Hyperlink" xfId="248" builtinId="9" hidden="1"/>
    <cellStyle name="Followed Hyperlink" xfId="252" builtinId="9" hidden="1"/>
    <cellStyle name="Followed Hyperlink" xfId="256" builtinId="9" hidden="1"/>
    <cellStyle name="Followed Hyperlink" xfId="260" builtinId="9" hidden="1"/>
    <cellStyle name="Followed Hyperlink" xfId="264" builtinId="9" hidden="1"/>
    <cellStyle name="Followed Hyperlink" xfId="268" builtinId="9" hidden="1"/>
    <cellStyle name="Followed Hyperlink" xfId="272" builtinId="9" hidden="1"/>
    <cellStyle name="Followed Hyperlink" xfId="276" builtinId="9" hidden="1"/>
    <cellStyle name="Followed Hyperlink" xfId="280" builtinId="9" hidden="1"/>
    <cellStyle name="Followed Hyperlink" xfId="284" builtinId="9" hidden="1"/>
    <cellStyle name="Followed Hyperlink" xfId="288" builtinId="9" hidden="1"/>
    <cellStyle name="Followed Hyperlink" xfId="292" builtinId="9" hidden="1"/>
    <cellStyle name="Followed Hyperlink" xfId="296" builtinId="9" hidden="1"/>
    <cellStyle name="Followed Hyperlink" xfId="300" builtinId="9" hidden="1"/>
    <cellStyle name="Followed Hyperlink" xfId="304" builtinId="9" hidden="1"/>
    <cellStyle name="Followed Hyperlink" xfId="308" builtinId="9" hidden="1"/>
    <cellStyle name="Followed Hyperlink" xfId="312" builtinId="9" hidden="1"/>
    <cellStyle name="Followed Hyperlink" xfId="316" builtinId="9" hidden="1"/>
    <cellStyle name="Followed Hyperlink" xfId="320" builtinId="9" hidden="1"/>
    <cellStyle name="Followed Hyperlink" xfId="324" builtinId="9" hidden="1"/>
    <cellStyle name="Followed Hyperlink" xfId="328" builtinId="9" hidden="1"/>
    <cellStyle name="Followed Hyperlink" xfId="332" builtinId="9" hidden="1"/>
    <cellStyle name="Followed Hyperlink" xfId="336" builtinId="9" hidden="1"/>
    <cellStyle name="Followed Hyperlink" xfId="340" builtinId="9" hidden="1"/>
    <cellStyle name="Followed Hyperlink" xfId="344" builtinId="9" hidden="1"/>
    <cellStyle name="Followed Hyperlink" xfId="348" builtinId="9" hidden="1"/>
    <cellStyle name="Followed Hyperlink" xfId="352" builtinId="9" hidden="1"/>
    <cellStyle name="Followed Hyperlink" xfId="356" builtinId="9" hidden="1"/>
    <cellStyle name="Followed Hyperlink" xfId="360" builtinId="9" hidden="1"/>
    <cellStyle name="Followed Hyperlink" xfId="364" builtinId="9" hidden="1"/>
    <cellStyle name="Followed Hyperlink" xfId="368" builtinId="9" hidden="1"/>
    <cellStyle name="Followed Hyperlink" xfId="372" builtinId="9" hidden="1"/>
    <cellStyle name="Followed Hyperlink" xfId="376" builtinId="9" hidden="1"/>
    <cellStyle name="Followed Hyperlink" xfId="380" builtinId="9" hidden="1"/>
    <cellStyle name="Followed Hyperlink" xfId="384" builtinId="9" hidden="1"/>
    <cellStyle name="Followed Hyperlink" xfId="388" builtinId="9" hidden="1"/>
    <cellStyle name="Followed Hyperlink" xfId="392" builtinId="9" hidden="1"/>
    <cellStyle name="Followed Hyperlink" xfId="396" builtinId="9" hidden="1"/>
    <cellStyle name="Followed Hyperlink" xfId="400" builtinId="9" hidden="1"/>
    <cellStyle name="Followed Hyperlink" xfId="404" builtinId="9" hidden="1"/>
    <cellStyle name="Followed Hyperlink" xfId="408" builtinId="9" hidden="1"/>
    <cellStyle name="Followed Hyperlink" xfId="412" builtinId="9" hidden="1"/>
    <cellStyle name="Followed Hyperlink" xfId="416" builtinId="9" hidden="1"/>
    <cellStyle name="Followed Hyperlink" xfId="420" builtinId="9" hidden="1"/>
    <cellStyle name="Followed Hyperlink" xfId="424" builtinId="9" hidden="1"/>
    <cellStyle name="Followed Hyperlink" xfId="428" builtinId="9" hidden="1"/>
    <cellStyle name="Followed Hyperlink" xfId="432" builtinId="9" hidden="1"/>
    <cellStyle name="Followed Hyperlink" xfId="436" builtinId="9" hidden="1"/>
    <cellStyle name="Followed Hyperlink" xfId="440" builtinId="9" hidden="1"/>
    <cellStyle name="Followed Hyperlink" xfId="444" builtinId="9" hidden="1"/>
    <cellStyle name="Followed Hyperlink" xfId="448" builtinId="9" hidden="1"/>
    <cellStyle name="Followed Hyperlink" xfId="452" builtinId="9" hidden="1"/>
    <cellStyle name="Followed Hyperlink" xfId="456" builtinId="9" hidden="1"/>
    <cellStyle name="Followed Hyperlink" xfId="460" builtinId="9" hidden="1"/>
    <cellStyle name="Followed Hyperlink" xfId="464" builtinId="9" hidden="1"/>
    <cellStyle name="Followed Hyperlink" xfId="468" builtinId="9" hidden="1"/>
    <cellStyle name="Followed Hyperlink" xfId="472" builtinId="9" hidden="1"/>
    <cellStyle name="Followed Hyperlink" xfId="476" builtinId="9" hidden="1"/>
    <cellStyle name="Followed Hyperlink" xfId="480" builtinId="9" hidden="1"/>
    <cellStyle name="Followed Hyperlink" xfId="484" builtinId="9" hidden="1"/>
    <cellStyle name="Followed Hyperlink" xfId="488" builtinId="9" hidden="1"/>
    <cellStyle name="Followed Hyperlink" xfId="492" builtinId="9" hidden="1"/>
    <cellStyle name="Followed Hyperlink" xfId="496" builtinId="9" hidden="1"/>
    <cellStyle name="Followed Hyperlink" xfId="500" builtinId="9" hidden="1"/>
    <cellStyle name="Followed Hyperlink" xfId="504" builtinId="9" hidden="1"/>
    <cellStyle name="Followed Hyperlink" xfId="508" builtinId="9" hidden="1"/>
    <cellStyle name="Followed Hyperlink" xfId="512" builtinId="9" hidden="1"/>
    <cellStyle name="Followed Hyperlink" xfId="516" builtinId="9" hidden="1"/>
    <cellStyle name="Followed Hyperlink" xfId="520" builtinId="9" hidden="1"/>
    <cellStyle name="Followed Hyperlink" xfId="524" builtinId="9" hidden="1"/>
    <cellStyle name="Followed Hyperlink" xfId="528" builtinId="9" hidden="1"/>
    <cellStyle name="Followed Hyperlink" xfId="532" builtinId="9" hidden="1"/>
    <cellStyle name="Followed Hyperlink" xfId="536" builtinId="9" hidden="1"/>
    <cellStyle name="Followed Hyperlink" xfId="540" builtinId="9" hidden="1"/>
    <cellStyle name="Followed Hyperlink" xfId="544" builtinId="9" hidden="1"/>
    <cellStyle name="Followed Hyperlink" xfId="548" builtinId="9" hidden="1"/>
    <cellStyle name="Followed Hyperlink" xfId="552" builtinId="9" hidden="1"/>
    <cellStyle name="Followed Hyperlink" xfId="556" builtinId="9" hidden="1"/>
    <cellStyle name="Followed Hyperlink" xfId="560" builtinId="9" hidden="1"/>
    <cellStyle name="Followed Hyperlink" xfId="564" builtinId="9" hidden="1"/>
    <cellStyle name="Followed Hyperlink" xfId="568" builtinId="9" hidden="1"/>
    <cellStyle name="Followed Hyperlink" xfId="572" builtinId="9" hidden="1"/>
    <cellStyle name="Followed Hyperlink" xfId="576" builtinId="9" hidden="1"/>
    <cellStyle name="Followed Hyperlink" xfId="580" builtinId="9" hidden="1"/>
    <cellStyle name="Followed Hyperlink" xfId="584" builtinId="9" hidden="1"/>
    <cellStyle name="Followed Hyperlink" xfId="588" builtinId="9" hidden="1"/>
    <cellStyle name="Followed Hyperlink" xfId="592" builtinId="9" hidden="1"/>
    <cellStyle name="Followed Hyperlink" xfId="596" builtinId="9" hidden="1"/>
    <cellStyle name="Followed Hyperlink" xfId="600" builtinId="9" hidden="1"/>
    <cellStyle name="Followed Hyperlink" xfId="604" builtinId="9" hidden="1"/>
    <cellStyle name="Followed Hyperlink" xfId="608" builtinId="9" hidden="1"/>
    <cellStyle name="Followed Hyperlink" xfId="612" builtinId="9" hidden="1"/>
    <cellStyle name="Followed Hyperlink" xfId="616" builtinId="9" hidden="1"/>
    <cellStyle name="Followed Hyperlink" xfId="620" builtinId="9" hidden="1"/>
    <cellStyle name="Followed Hyperlink" xfId="622" builtinId="9" hidden="1"/>
    <cellStyle name="Followed Hyperlink" xfId="618" builtinId="9" hidden="1"/>
    <cellStyle name="Followed Hyperlink" xfId="614" builtinId="9" hidden="1"/>
    <cellStyle name="Followed Hyperlink" xfId="610" builtinId="9" hidden="1"/>
    <cellStyle name="Followed Hyperlink" xfId="606" builtinId="9" hidden="1"/>
    <cellStyle name="Followed Hyperlink" xfId="602" builtinId="9" hidden="1"/>
    <cellStyle name="Followed Hyperlink" xfId="598" builtinId="9" hidden="1"/>
    <cellStyle name="Followed Hyperlink" xfId="594" builtinId="9" hidden="1"/>
    <cellStyle name="Followed Hyperlink" xfId="590" builtinId="9" hidden="1"/>
    <cellStyle name="Followed Hyperlink" xfId="586" builtinId="9" hidden="1"/>
    <cellStyle name="Followed Hyperlink" xfId="582" builtinId="9" hidden="1"/>
    <cellStyle name="Followed Hyperlink" xfId="578" builtinId="9" hidden="1"/>
    <cellStyle name="Followed Hyperlink" xfId="574" builtinId="9" hidden="1"/>
    <cellStyle name="Followed Hyperlink" xfId="570" builtinId="9" hidden="1"/>
    <cellStyle name="Followed Hyperlink" xfId="566" builtinId="9" hidden="1"/>
    <cellStyle name="Followed Hyperlink" xfId="562" builtinId="9" hidden="1"/>
    <cellStyle name="Followed Hyperlink" xfId="558" builtinId="9" hidden="1"/>
    <cellStyle name="Followed Hyperlink" xfId="554" builtinId="9" hidden="1"/>
    <cellStyle name="Followed Hyperlink" xfId="550" builtinId="9" hidden="1"/>
    <cellStyle name="Followed Hyperlink" xfId="546" builtinId="9" hidden="1"/>
    <cellStyle name="Followed Hyperlink" xfId="542" builtinId="9" hidden="1"/>
    <cellStyle name="Followed Hyperlink" xfId="538" builtinId="9" hidden="1"/>
    <cellStyle name="Followed Hyperlink" xfId="534" builtinId="9" hidden="1"/>
    <cellStyle name="Followed Hyperlink" xfId="530" builtinId="9" hidden="1"/>
    <cellStyle name="Followed Hyperlink" xfId="526" builtinId="9" hidden="1"/>
    <cellStyle name="Followed Hyperlink" xfId="522" builtinId="9" hidden="1"/>
    <cellStyle name="Followed Hyperlink" xfId="518" builtinId="9" hidden="1"/>
    <cellStyle name="Followed Hyperlink" xfId="514" builtinId="9" hidden="1"/>
    <cellStyle name="Followed Hyperlink" xfId="510" builtinId="9" hidden="1"/>
    <cellStyle name="Followed Hyperlink" xfId="506" builtinId="9" hidden="1"/>
    <cellStyle name="Followed Hyperlink" xfId="502" builtinId="9" hidden="1"/>
    <cellStyle name="Followed Hyperlink" xfId="498" builtinId="9" hidden="1"/>
    <cellStyle name="Followed Hyperlink" xfId="494" builtinId="9" hidden="1"/>
    <cellStyle name="Followed Hyperlink" xfId="490" builtinId="9" hidden="1"/>
    <cellStyle name="Followed Hyperlink" xfId="486" builtinId="9" hidden="1"/>
    <cellStyle name="Followed Hyperlink" xfId="482" builtinId="9" hidden="1"/>
    <cellStyle name="Followed Hyperlink" xfId="478" builtinId="9" hidden="1"/>
    <cellStyle name="Followed Hyperlink" xfId="474" builtinId="9" hidden="1"/>
    <cellStyle name="Followed Hyperlink" xfId="470" builtinId="9" hidden="1"/>
    <cellStyle name="Followed Hyperlink" xfId="466" builtinId="9" hidden="1"/>
    <cellStyle name="Followed Hyperlink" xfId="462" builtinId="9" hidden="1"/>
    <cellStyle name="Followed Hyperlink" xfId="458" builtinId="9" hidden="1"/>
    <cellStyle name="Followed Hyperlink" xfId="454" builtinId="9" hidden="1"/>
    <cellStyle name="Followed Hyperlink" xfId="450" builtinId="9" hidden="1"/>
    <cellStyle name="Followed Hyperlink" xfId="446" builtinId="9" hidden="1"/>
    <cellStyle name="Followed Hyperlink" xfId="442" builtinId="9" hidden="1"/>
    <cellStyle name="Followed Hyperlink" xfId="438" builtinId="9" hidden="1"/>
    <cellStyle name="Followed Hyperlink" xfId="434" builtinId="9" hidden="1"/>
    <cellStyle name="Followed Hyperlink" xfId="430" builtinId="9" hidden="1"/>
    <cellStyle name="Followed Hyperlink" xfId="426" builtinId="9" hidden="1"/>
    <cellStyle name="Followed Hyperlink" xfId="422" builtinId="9" hidden="1"/>
    <cellStyle name="Followed Hyperlink" xfId="418" builtinId="9" hidden="1"/>
    <cellStyle name="Followed Hyperlink" xfId="414" builtinId="9" hidden="1"/>
    <cellStyle name="Followed Hyperlink" xfId="410" builtinId="9" hidden="1"/>
    <cellStyle name="Followed Hyperlink" xfId="406" builtinId="9" hidden="1"/>
    <cellStyle name="Followed Hyperlink" xfId="402" builtinId="9" hidden="1"/>
    <cellStyle name="Followed Hyperlink" xfId="398" builtinId="9" hidden="1"/>
    <cellStyle name="Followed Hyperlink" xfId="394" builtinId="9" hidden="1"/>
    <cellStyle name="Followed Hyperlink" xfId="390" builtinId="9" hidden="1"/>
    <cellStyle name="Followed Hyperlink" xfId="386" builtinId="9" hidden="1"/>
    <cellStyle name="Followed Hyperlink" xfId="382" builtinId="9" hidden="1"/>
    <cellStyle name="Followed Hyperlink" xfId="378" builtinId="9" hidden="1"/>
    <cellStyle name="Followed Hyperlink" xfId="374" builtinId="9" hidden="1"/>
    <cellStyle name="Followed Hyperlink" xfId="370" builtinId="9" hidden="1"/>
    <cellStyle name="Followed Hyperlink" xfId="366" builtinId="9" hidden="1"/>
    <cellStyle name="Followed Hyperlink" xfId="362" builtinId="9" hidden="1"/>
    <cellStyle name="Followed Hyperlink" xfId="358" builtinId="9" hidden="1"/>
    <cellStyle name="Followed Hyperlink" xfId="354" builtinId="9" hidden="1"/>
    <cellStyle name="Followed Hyperlink" xfId="350" builtinId="9" hidden="1"/>
    <cellStyle name="Followed Hyperlink" xfId="346" builtinId="9" hidden="1"/>
    <cellStyle name="Followed Hyperlink" xfId="342" builtinId="9" hidden="1"/>
    <cellStyle name="Followed Hyperlink" xfId="338" builtinId="9" hidden="1"/>
    <cellStyle name="Followed Hyperlink" xfId="334" builtinId="9" hidden="1"/>
    <cellStyle name="Followed Hyperlink" xfId="330" builtinId="9" hidden="1"/>
    <cellStyle name="Followed Hyperlink" xfId="326" builtinId="9" hidden="1"/>
    <cellStyle name="Followed Hyperlink" xfId="322" builtinId="9" hidden="1"/>
    <cellStyle name="Followed Hyperlink" xfId="318" builtinId="9" hidden="1"/>
    <cellStyle name="Followed Hyperlink" xfId="314" builtinId="9" hidden="1"/>
    <cellStyle name="Followed Hyperlink" xfId="310" builtinId="9" hidden="1"/>
    <cellStyle name="Followed Hyperlink" xfId="306" builtinId="9" hidden="1"/>
    <cellStyle name="Followed Hyperlink" xfId="302" builtinId="9" hidden="1"/>
    <cellStyle name="Followed Hyperlink" xfId="298" builtinId="9" hidden="1"/>
    <cellStyle name="Followed Hyperlink" xfId="294" builtinId="9" hidden="1"/>
    <cellStyle name="Followed Hyperlink" xfId="290" builtinId="9" hidden="1"/>
    <cellStyle name="Followed Hyperlink" xfId="286" builtinId="9" hidden="1"/>
    <cellStyle name="Followed Hyperlink" xfId="282" builtinId="9" hidden="1"/>
    <cellStyle name="Followed Hyperlink" xfId="278" builtinId="9" hidden="1"/>
    <cellStyle name="Followed Hyperlink" xfId="274" builtinId="9" hidden="1"/>
    <cellStyle name="Followed Hyperlink" xfId="270" builtinId="9" hidden="1"/>
    <cellStyle name="Followed Hyperlink" xfId="266" builtinId="9" hidden="1"/>
    <cellStyle name="Followed Hyperlink" xfId="262" builtinId="9" hidden="1"/>
    <cellStyle name="Followed Hyperlink" xfId="258" builtinId="9" hidden="1"/>
    <cellStyle name="Followed Hyperlink" xfId="254" builtinId="9" hidden="1"/>
    <cellStyle name="Followed Hyperlink" xfId="250" builtinId="9" hidden="1"/>
    <cellStyle name="Followed Hyperlink" xfId="246" builtinId="9" hidden="1"/>
    <cellStyle name="Followed Hyperlink" xfId="242" builtinId="9" hidden="1"/>
    <cellStyle name="Followed Hyperlink" xfId="238" builtinId="9" hidden="1"/>
    <cellStyle name="Followed Hyperlink" xfId="234" builtinId="9" hidden="1"/>
    <cellStyle name="Followed Hyperlink" xfId="230" builtinId="9" hidden="1"/>
    <cellStyle name="Followed Hyperlink" xfId="226" builtinId="9" hidden="1"/>
    <cellStyle name="Followed Hyperlink" xfId="222" builtinId="9" hidden="1"/>
    <cellStyle name="Followed Hyperlink" xfId="218" builtinId="9" hidden="1"/>
    <cellStyle name="Followed Hyperlink" xfId="214" builtinId="9" hidden="1"/>
    <cellStyle name="Followed Hyperlink" xfId="210" builtinId="9" hidden="1"/>
    <cellStyle name="Followed Hyperlink" xfId="206" builtinId="9" hidden="1"/>
    <cellStyle name="Followed Hyperlink" xfId="202" builtinId="9" hidden="1"/>
    <cellStyle name="Followed Hyperlink" xfId="198" builtinId="9" hidden="1"/>
    <cellStyle name="Followed Hyperlink" xfId="194" builtinId="9" hidden="1"/>
    <cellStyle name="Followed Hyperlink" xfId="190" builtinId="9" hidden="1"/>
    <cellStyle name="Followed Hyperlink" xfId="186" builtinId="9" hidden="1"/>
    <cellStyle name="Followed Hyperlink" xfId="182" builtinId="9" hidden="1"/>
    <cellStyle name="Followed Hyperlink" xfId="178" builtinId="9" hidden="1"/>
    <cellStyle name="Followed Hyperlink" xfId="174" builtinId="9" hidden="1"/>
    <cellStyle name="Followed Hyperlink" xfId="170" builtinId="9" hidden="1"/>
    <cellStyle name="Followed Hyperlink" xfId="166" builtinId="9" hidden="1"/>
    <cellStyle name="Followed Hyperlink" xfId="162" builtinId="9" hidden="1"/>
    <cellStyle name="Followed Hyperlink" xfId="158" builtinId="9" hidden="1"/>
    <cellStyle name="Followed Hyperlink" xfId="154" builtinId="9" hidden="1"/>
    <cellStyle name="Followed Hyperlink" xfId="150" builtinId="9" hidden="1"/>
    <cellStyle name="Followed Hyperlink" xfId="146" builtinId="9" hidden="1"/>
    <cellStyle name="Followed Hyperlink" xfId="142" builtinId="9" hidden="1"/>
    <cellStyle name="Followed Hyperlink" xfId="138" builtinId="9" hidden="1"/>
    <cellStyle name="Followed Hyperlink" xfId="134" builtinId="9" hidden="1"/>
    <cellStyle name="Followed Hyperlink" xfId="130" builtinId="9" hidden="1"/>
    <cellStyle name="Followed Hyperlink" xfId="126" builtinId="9" hidden="1"/>
    <cellStyle name="Followed Hyperlink" xfId="122" builtinId="9" hidden="1"/>
    <cellStyle name="Followed Hyperlink" xfId="118" builtinId="9" hidden="1"/>
    <cellStyle name="Followed Hyperlink" xfId="114" builtinId="9" hidden="1"/>
    <cellStyle name="Followed Hyperlink" xfId="110" builtinId="9" hidden="1"/>
    <cellStyle name="Followed Hyperlink" xfId="106" builtinId="9" hidden="1"/>
    <cellStyle name="Followed Hyperlink" xfId="102" builtinId="9" hidden="1"/>
    <cellStyle name="Followed Hyperlink" xfId="98" builtinId="9" hidden="1"/>
    <cellStyle name="Followed Hyperlink" xfId="94" builtinId="9" hidden="1"/>
    <cellStyle name="Followed Hyperlink" xfId="90" builtinId="9" hidden="1"/>
    <cellStyle name="Followed Hyperlink" xfId="86" builtinId="9" hidden="1"/>
    <cellStyle name="Followed Hyperlink" xfId="82" builtinId="9" hidden="1"/>
    <cellStyle name="Followed Hyperlink" xfId="78" builtinId="9" hidden="1"/>
    <cellStyle name="Followed Hyperlink" xfId="74" builtinId="9" hidden="1"/>
    <cellStyle name="Followed Hyperlink" xfId="70" builtinId="9" hidden="1"/>
    <cellStyle name="Followed Hyperlink" xfId="66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2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Hyperlink" xfId="233" builtinId="8" hidden="1"/>
    <cellStyle name="Hyperlink" xfId="235" builtinId="8" hidden="1"/>
    <cellStyle name="Hyperlink" xfId="239" builtinId="8" hidden="1"/>
    <cellStyle name="Hyperlink" xfId="241" builtinId="8" hidden="1"/>
    <cellStyle name="Hyperlink" xfId="243" builtinId="8" hidden="1"/>
    <cellStyle name="Hyperlink" xfId="247" builtinId="8" hidden="1"/>
    <cellStyle name="Hyperlink" xfId="249" builtinId="8" hidden="1"/>
    <cellStyle name="Hyperlink" xfId="251" builtinId="8" hidden="1"/>
    <cellStyle name="Hyperlink" xfId="255" builtinId="8" hidden="1"/>
    <cellStyle name="Hyperlink" xfId="257" builtinId="8" hidden="1"/>
    <cellStyle name="Hyperlink" xfId="259" builtinId="8" hidden="1"/>
    <cellStyle name="Hyperlink" xfId="263" builtinId="8" hidden="1"/>
    <cellStyle name="Hyperlink" xfId="265" builtinId="8" hidden="1"/>
    <cellStyle name="Hyperlink" xfId="267" builtinId="8" hidden="1"/>
    <cellStyle name="Hyperlink" xfId="271" builtinId="8" hidden="1"/>
    <cellStyle name="Hyperlink" xfId="273" builtinId="8" hidden="1"/>
    <cellStyle name="Hyperlink" xfId="275" builtinId="8" hidden="1"/>
    <cellStyle name="Hyperlink" xfId="279" builtinId="8" hidden="1"/>
    <cellStyle name="Hyperlink" xfId="281" builtinId="8" hidden="1"/>
    <cellStyle name="Hyperlink" xfId="283" builtinId="8" hidden="1"/>
    <cellStyle name="Hyperlink" xfId="287" builtinId="8" hidden="1"/>
    <cellStyle name="Hyperlink" xfId="289" builtinId="8" hidden="1"/>
    <cellStyle name="Hyperlink" xfId="291" builtinId="8" hidden="1"/>
    <cellStyle name="Hyperlink" xfId="295" builtinId="8" hidden="1"/>
    <cellStyle name="Hyperlink" xfId="297" builtinId="8" hidden="1"/>
    <cellStyle name="Hyperlink" xfId="299" builtinId="8" hidden="1"/>
    <cellStyle name="Hyperlink" xfId="303" builtinId="8" hidden="1"/>
    <cellStyle name="Hyperlink" xfId="305" builtinId="8" hidden="1"/>
    <cellStyle name="Hyperlink" xfId="307" builtinId="8" hidden="1"/>
    <cellStyle name="Hyperlink" xfId="311" builtinId="8" hidden="1"/>
    <cellStyle name="Hyperlink" xfId="313" builtinId="8" hidden="1"/>
    <cellStyle name="Hyperlink" xfId="315" builtinId="8" hidden="1"/>
    <cellStyle name="Hyperlink" xfId="319" builtinId="8" hidden="1"/>
    <cellStyle name="Hyperlink" xfId="321" builtinId="8" hidden="1"/>
    <cellStyle name="Hyperlink" xfId="323" builtinId="8" hidden="1"/>
    <cellStyle name="Hyperlink" xfId="327" builtinId="8" hidden="1"/>
    <cellStyle name="Hyperlink" xfId="329" builtinId="8" hidden="1"/>
    <cellStyle name="Hyperlink" xfId="331" builtinId="8" hidden="1"/>
    <cellStyle name="Hyperlink" xfId="335" builtinId="8" hidden="1"/>
    <cellStyle name="Hyperlink" xfId="337" builtinId="8" hidden="1"/>
    <cellStyle name="Hyperlink" xfId="339" builtinId="8" hidden="1"/>
    <cellStyle name="Hyperlink" xfId="343" builtinId="8" hidden="1"/>
    <cellStyle name="Hyperlink" xfId="345" builtinId="8" hidden="1"/>
    <cellStyle name="Hyperlink" xfId="347" builtinId="8" hidden="1"/>
    <cellStyle name="Hyperlink" xfId="351" builtinId="8" hidden="1"/>
    <cellStyle name="Hyperlink" xfId="353" builtinId="8" hidden="1"/>
    <cellStyle name="Hyperlink" xfId="355" builtinId="8" hidden="1"/>
    <cellStyle name="Hyperlink" xfId="359" builtinId="8" hidden="1"/>
    <cellStyle name="Hyperlink" xfId="361" builtinId="8" hidden="1"/>
    <cellStyle name="Hyperlink" xfId="363" builtinId="8" hidden="1"/>
    <cellStyle name="Hyperlink" xfId="367" builtinId="8" hidden="1"/>
    <cellStyle name="Hyperlink" xfId="369" builtinId="8" hidden="1"/>
    <cellStyle name="Hyperlink" xfId="371" builtinId="8" hidden="1"/>
    <cellStyle name="Hyperlink" xfId="375" builtinId="8" hidden="1"/>
    <cellStyle name="Hyperlink" xfId="377" builtinId="8" hidden="1"/>
    <cellStyle name="Hyperlink" xfId="379" builtinId="8" hidden="1"/>
    <cellStyle name="Hyperlink" xfId="383" builtinId="8" hidden="1"/>
    <cellStyle name="Hyperlink" xfId="385" builtinId="8" hidden="1"/>
    <cellStyle name="Hyperlink" xfId="387" builtinId="8" hidden="1"/>
    <cellStyle name="Hyperlink" xfId="391" builtinId="8" hidden="1"/>
    <cellStyle name="Hyperlink" xfId="393" builtinId="8" hidden="1"/>
    <cellStyle name="Hyperlink" xfId="395" builtinId="8" hidden="1"/>
    <cellStyle name="Hyperlink" xfId="399" builtinId="8" hidden="1"/>
    <cellStyle name="Hyperlink" xfId="401" builtinId="8" hidden="1"/>
    <cellStyle name="Hyperlink" xfId="403" builtinId="8" hidden="1"/>
    <cellStyle name="Hyperlink" xfId="407" builtinId="8" hidden="1"/>
    <cellStyle name="Hyperlink" xfId="409" builtinId="8" hidden="1"/>
    <cellStyle name="Hyperlink" xfId="411" builtinId="8" hidden="1"/>
    <cellStyle name="Hyperlink" xfId="415" builtinId="8" hidden="1"/>
    <cellStyle name="Hyperlink" xfId="417" builtinId="8" hidden="1"/>
    <cellStyle name="Hyperlink" xfId="419" builtinId="8" hidden="1"/>
    <cellStyle name="Hyperlink" xfId="423" builtinId="8" hidden="1"/>
    <cellStyle name="Hyperlink" xfId="425" builtinId="8" hidden="1"/>
    <cellStyle name="Hyperlink" xfId="427" builtinId="8" hidden="1"/>
    <cellStyle name="Hyperlink" xfId="431" builtinId="8" hidden="1"/>
    <cellStyle name="Hyperlink" xfId="433" builtinId="8" hidden="1"/>
    <cellStyle name="Hyperlink" xfId="435" builtinId="8" hidden="1"/>
    <cellStyle name="Hyperlink" xfId="439" builtinId="8" hidden="1"/>
    <cellStyle name="Hyperlink" xfId="441" builtinId="8" hidden="1"/>
    <cellStyle name="Hyperlink" xfId="443" builtinId="8" hidden="1"/>
    <cellStyle name="Hyperlink" xfId="447" builtinId="8" hidden="1"/>
    <cellStyle name="Hyperlink" xfId="449" builtinId="8" hidden="1"/>
    <cellStyle name="Hyperlink" xfId="451" builtinId="8" hidden="1"/>
    <cellStyle name="Hyperlink" xfId="455" builtinId="8" hidden="1"/>
    <cellStyle name="Hyperlink" xfId="457" builtinId="8" hidden="1"/>
    <cellStyle name="Hyperlink" xfId="459" builtinId="8" hidden="1"/>
    <cellStyle name="Hyperlink" xfId="463" builtinId="8" hidden="1"/>
    <cellStyle name="Hyperlink" xfId="465" builtinId="8" hidden="1"/>
    <cellStyle name="Hyperlink" xfId="467" builtinId="8" hidden="1"/>
    <cellStyle name="Hyperlink" xfId="471" builtinId="8" hidden="1"/>
    <cellStyle name="Hyperlink" xfId="473" builtinId="8" hidden="1"/>
    <cellStyle name="Hyperlink" xfId="475" builtinId="8" hidden="1"/>
    <cellStyle name="Hyperlink" xfId="479" builtinId="8" hidden="1"/>
    <cellStyle name="Hyperlink" xfId="481" builtinId="8" hidden="1"/>
    <cellStyle name="Hyperlink" xfId="483" builtinId="8" hidden="1"/>
    <cellStyle name="Hyperlink" xfId="487" builtinId="8" hidden="1"/>
    <cellStyle name="Hyperlink" xfId="489" builtinId="8" hidden="1"/>
    <cellStyle name="Hyperlink" xfId="491" builtinId="8" hidden="1"/>
    <cellStyle name="Hyperlink" xfId="495" builtinId="8" hidden="1"/>
    <cellStyle name="Hyperlink" xfId="497" builtinId="8" hidden="1"/>
    <cellStyle name="Hyperlink" xfId="499" builtinId="8" hidden="1"/>
    <cellStyle name="Hyperlink" xfId="503" builtinId="8" hidden="1"/>
    <cellStyle name="Hyperlink" xfId="505" builtinId="8" hidden="1"/>
    <cellStyle name="Hyperlink" xfId="507" builtinId="8" hidden="1"/>
    <cellStyle name="Hyperlink" xfId="511" builtinId="8" hidden="1"/>
    <cellStyle name="Hyperlink" xfId="513" builtinId="8" hidden="1"/>
    <cellStyle name="Hyperlink" xfId="515" builtinId="8" hidden="1"/>
    <cellStyle name="Hyperlink" xfId="519" builtinId="8" hidden="1"/>
    <cellStyle name="Hyperlink" xfId="521" builtinId="8" hidden="1"/>
    <cellStyle name="Hyperlink" xfId="523" builtinId="8" hidden="1"/>
    <cellStyle name="Hyperlink" xfId="527" builtinId="8" hidden="1"/>
    <cellStyle name="Hyperlink" xfId="529" builtinId="8" hidden="1"/>
    <cellStyle name="Hyperlink" xfId="531" builtinId="8" hidden="1"/>
    <cellStyle name="Hyperlink" xfId="535" builtinId="8" hidden="1"/>
    <cellStyle name="Hyperlink" xfId="537" builtinId="8" hidden="1"/>
    <cellStyle name="Hyperlink" xfId="539" builtinId="8" hidden="1"/>
    <cellStyle name="Hyperlink" xfId="543" builtinId="8" hidden="1"/>
    <cellStyle name="Hyperlink" xfId="545" builtinId="8" hidden="1"/>
    <cellStyle name="Hyperlink" xfId="547" builtinId="8" hidden="1"/>
    <cellStyle name="Hyperlink" xfId="551" builtinId="8" hidden="1"/>
    <cellStyle name="Hyperlink" xfId="553" builtinId="8" hidden="1"/>
    <cellStyle name="Hyperlink" xfId="555" builtinId="8" hidden="1"/>
    <cellStyle name="Hyperlink" xfId="559" builtinId="8" hidden="1"/>
    <cellStyle name="Hyperlink" xfId="561" builtinId="8" hidden="1"/>
    <cellStyle name="Hyperlink" xfId="563" builtinId="8" hidden="1"/>
    <cellStyle name="Hyperlink" xfId="567" builtinId="8" hidden="1"/>
    <cellStyle name="Hyperlink" xfId="569" builtinId="8" hidden="1"/>
    <cellStyle name="Hyperlink" xfId="571" builtinId="8" hidden="1"/>
    <cellStyle name="Hyperlink" xfId="575" builtinId="8" hidden="1"/>
    <cellStyle name="Hyperlink" xfId="577" builtinId="8" hidden="1"/>
    <cellStyle name="Hyperlink" xfId="579" builtinId="8" hidden="1"/>
    <cellStyle name="Hyperlink" xfId="583" builtinId="8" hidden="1"/>
    <cellStyle name="Hyperlink" xfId="585" builtinId="8" hidden="1"/>
    <cellStyle name="Hyperlink" xfId="587" builtinId="8" hidden="1"/>
    <cellStyle name="Hyperlink" xfId="591" builtinId="8" hidden="1"/>
    <cellStyle name="Hyperlink" xfId="593" builtinId="8" hidden="1"/>
    <cellStyle name="Hyperlink" xfId="595" builtinId="8" hidden="1"/>
    <cellStyle name="Hyperlink" xfId="599" builtinId="8" hidden="1"/>
    <cellStyle name="Hyperlink" xfId="601" builtinId="8" hidden="1"/>
    <cellStyle name="Hyperlink" xfId="603" builtinId="8" hidden="1"/>
    <cellStyle name="Hyperlink" xfId="607" builtinId="8" hidden="1"/>
    <cellStyle name="Hyperlink" xfId="609" builtinId="8" hidden="1"/>
    <cellStyle name="Hyperlink" xfId="611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13" builtinId="8" hidden="1"/>
    <cellStyle name="Hyperlink" xfId="605" builtinId="8" hidden="1"/>
    <cellStyle name="Hyperlink" xfId="597" builtinId="8" hidden="1"/>
    <cellStyle name="Hyperlink" xfId="589" builtinId="8" hidden="1"/>
    <cellStyle name="Hyperlink" xfId="581" builtinId="8" hidden="1"/>
    <cellStyle name="Hyperlink" xfId="573" builtinId="8" hidden="1"/>
    <cellStyle name="Hyperlink" xfId="565" builtinId="8" hidden="1"/>
    <cellStyle name="Hyperlink" xfId="557" builtinId="8" hidden="1"/>
    <cellStyle name="Hyperlink" xfId="549" builtinId="8" hidden="1"/>
    <cellStyle name="Hyperlink" xfId="541" builtinId="8" hidden="1"/>
    <cellStyle name="Hyperlink" xfId="533" builtinId="8" hidden="1"/>
    <cellStyle name="Hyperlink" xfId="525" builtinId="8" hidden="1"/>
    <cellStyle name="Hyperlink" xfId="517" builtinId="8" hidden="1"/>
    <cellStyle name="Hyperlink" xfId="509" builtinId="8" hidden="1"/>
    <cellStyle name="Hyperlink" xfId="501" builtinId="8" hidden="1"/>
    <cellStyle name="Hyperlink" xfId="493" builtinId="8" hidden="1"/>
    <cellStyle name="Hyperlink" xfId="485" builtinId="8" hidden="1"/>
    <cellStyle name="Hyperlink" xfId="477" builtinId="8" hidden="1"/>
    <cellStyle name="Hyperlink" xfId="469" builtinId="8" hidden="1"/>
    <cellStyle name="Hyperlink" xfId="461" builtinId="8" hidden="1"/>
    <cellStyle name="Hyperlink" xfId="453" builtinId="8" hidden="1"/>
    <cellStyle name="Hyperlink" xfId="445" builtinId="8" hidden="1"/>
    <cellStyle name="Hyperlink" xfId="437" builtinId="8" hidden="1"/>
    <cellStyle name="Hyperlink" xfId="429" builtinId="8" hidden="1"/>
    <cellStyle name="Hyperlink" xfId="421" builtinId="8" hidden="1"/>
    <cellStyle name="Hyperlink" xfId="413" builtinId="8" hidden="1"/>
    <cellStyle name="Hyperlink" xfId="405" builtinId="8" hidden="1"/>
    <cellStyle name="Hyperlink" xfId="397" builtinId="8" hidden="1"/>
    <cellStyle name="Hyperlink" xfId="389" builtinId="8" hidden="1"/>
    <cellStyle name="Hyperlink" xfId="381" builtinId="8" hidden="1"/>
    <cellStyle name="Hyperlink" xfId="373" builtinId="8" hidden="1"/>
    <cellStyle name="Hyperlink" xfId="365" builtinId="8" hidden="1"/>
    <cellStyle name="Hyperlink" xfId="357" builtinId="8" hidden="1"/>
    <cellStyle name="Hyperlink" xfId="349" builtinId="8" hidden="1"/>
    <cellStyle name="Hyperlink" xfId="341" builtinId="8" hidden="1"/>
    <cellStyle name="Hyperlink" xfId="333" builtinId="8" hidden="1"/>
    <cellStyle name="Hyperlink" xfId="325" builtinId="8" hidden="1"/>
    <cellStyle name="Hyperlink" xfId="317" builtinId="8" hidden="1"/>
    <cellStyle name="Hyperlink" xfId="309" builtinId="8" hidden="1"/>
    <cellStyle name="Hyperlink" xfId="301" builtinId="8" hidden="1"/>
    <cellStyle name="Hyperlink" xfId="293" builtinId="8" hidden="1"/>
    <cellStyle name="Hyperlink" xfId="285" builtinId="8" hidden="1"/>
    <cellStyle name="Hyperlink" xfId="277" builtinId="8" hidden="1"/>
    <cellStyle name="Hyperlink" xfId="269" builtinId="8" hidden="1"/>
    <cellStyle name="Hyperlink" xfId="261" builtinId="8" hidden="1"/>
    <cellStyle name="Hyperlink" xfId="253" builtinId="8" hidden="1"/>
    <cellStyle name="Hyperlink" xfId="245" builtinId="8" hidden="1"/>
    <cellStyle name="Hyperlink" xfId="237" builtinId="8" hidden="1"/>
    <cellStyle name="Hyperlink" xfId="99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31" builtinId="8" hidden="1"/>
    <cellStyle name="Hyperlink" xfId="229" builtinId="8" hidden="1"/>
    <cellStyle name="Hyperlink" xfId="213" builtinId="8" hidden="1"/>
    <cellStyle name="Hyperlink" xfId="197" builtinId="8" hidden="1"/>
    <cellStyle name="Hyperlink" xfId="181" builtinId="8" hidden="1"/>
    <cellStyle name="Hyperlink" xfId="165" builtinId="8" hidden="1"/>
    <cellStyle name="Hyperlink" xfId="149" builtinId="8" hidden="1"/>
    <cellStyle name="Hyperlink" xfId="133" builtinId="8" hidden="1"/>
    <cellStyle name="Hyperlink" xfId="117" builtinId="8" hidden="1"/>
    <cellStyle name="Hyperlink" xfId="101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69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5" builtinId="8" hidden="1"/>
    <cellStyle name="Hyperlink" xfId="7" builtinId="8" hidden="1"/>
    <cellStyle name="Hyperlink" xfId="9" builtinId="8" hidden="1"/>
    <cellStyle name="Hyperlink" xfId="3" builtinId="8" hidden="1"/>
    <cellStyle name="Hyperlink" xfId="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view="pageLayout" zoomScale="125" zoomScaleNormal="125" zoomScalePageLayoutView="125" workbookViewId="0">
      <selection activeCell="D22" sqref="D22"/>
    </sheetView>
  </sheetViews>
  <sheetFormatPr baseColWidth="10" defaultColWidth="8.83203125" defaultRowHeight="13"/>
  <cols>
    <col min="1" max="1" width="6.6640625" style="33" customWidth="1"/>
    <col min="2" max="14" width="7.6640625" style="20" customWidth="1"/>
    <col min="15" max="15" width="8.6640625" style="20" customWidth="1"/>
    <col min="16" max="16384" width="8.83203125" style="20"/>
  </cols>
  <sheetData>
    <row r="1" spans="1:15" s="34" customFormat="1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11</v>
      </c>
      <c r="I1" s="36" t="s">
        <v>12</v>
      </c>
      <c r="J1" s="36" t="s">
        <v>7</v>
      </c>
      <c r="K1" s="36" t="s">
        <v>8</v>
      </c>
      <c r="L1" s="36" t="s">
        <v>9</v>
      </c>
      <c r="M1" s="36" t="s">
        <v>31</v>
      </c>
      <c r="N1" s="36" t="s">
        <v>32</v>
      </c>
      <c r="O1" s="36" t="s">
        <v>10</v>
      </c>
    </row>
    <row r="2" spans="1:15">
      <c r="A2" s="37">
        <v>1</v>
      </c>
      <c r="B2" s="38">
        <v>12</v>
      </c>
      <c r="C2" s="38">
        <v>11</v>
      </c>
      <c r="D2" s="38">
        <v>6</v>
      </c>
      <c r="E2" s="38">
        <v>6</v>
      </c>
      <c r="F2" s="38">
        <v>6</v>
      </c>
      <c r="G2" s="38">
        <v>6</v>
      </c>
      <c r="H2" s="38">
        <v>20</v>
      </c>
      <c r="I2" s="38">
        <v>11</v>
      </c>
      <c r="J2" s="38">
        <v>12</v>
      </c>
      <c r="K2" s="38">
        <v>12</v>
      </c>
      <c r="L2" s="38">
        <v>12</v>
      </c>
      <c r="M2" s="38">
        <v>10</v>
      </c>
      <c r="N2" s="38">
        <v>18</v>
      </c>
      <c r="O2" s="38">
        <f t="shared" ref="O2:O6" si="0" xml:space="preserve"> SUM(B2:N2)</f>
        <v>142</v>
      </c>
    </row>
    <row r="3" spans="1:15">
      <c r="A3" s="37">
        <v>2</v>
      </c>
      <c r="B3" s="38">
        <v>11</v>
      </c>
      <c r="C3" s="38">
        <v>11</v>
      </c>
      <c r="D3" s="38">
        <v>4</v>
      </c>
      <c r="E3" s="38">
        <v>5</v>
      </c>
      <c r="F3" s="38">
        <v>6</v>
      </c>
      <c r="G3" s="38">
        <v>6</v>
      </c>
      <c r="H3" s="38">
        <v>21</v>
      </c>
      <c r="I3" s="38">
        <v>12</v>
      </c>
      <c r="J3" s="38">
        <v>10</v>
      </c>
      <c r="K3" s="38">
        <v>11</v>
      </c>
      <c r="L3" s="38">
        <v>11</v>
      </c>
      <c r="M3" s="38">
        <v>10</v>
      </c>
      <c r="N3" s="38">
        <v>17</v>
      </c>
      <c r="O3" s="38">
        <f t="shared" si="0"/>
        <v>135</v>
      </c>
    </row>
    <row r="4" spans="1:15">
      <c r="A4" s="37">
        <v>3</v>
      </c>
      <c r="B4" s="38">
        <v>11</v>
      </c>
      <c r="C4" s="38">
        <v>11</v>
      </c>
      <c r="D4" s="38">
        <v>6</v>
      </c>
      <c r="E4" s="38">
        <v>6</v>
      </c>
      <c r="F4" s="38">
        <v>5</v>
      </c>
      <c r="G4" s="38">
        <v>5</v>
      </c>
      <c r="H4" s="38">
        <v>20</v>
      </c>
      <c r="I4" s="38">
        <v>11</v>
      </c>
      <c r="J4" s="38">
        <v>9</v>
      </c>
      <c r="K4" s="38">
        <v>11</v>
      </c>
      <c r="L4" s="38">
        <v>9</v>
      </c>
      <c r="M4" s="38">
        <v>10</v>
      </c>
      <c r="N4" s="38">
        <v>19</v>
      </c>
      <c r="O4" s="38">
        <f t="shared" si="0"/>
        <v>133</v>
      </c>
    </row>
    <row r="5" spans="1:15">
      <c r="A5" s="37">
        <v>4</v>
      </c>
      <c r="B5" s="86">
        <v>0</v>
      </c>
      <c r="C5" s="86">
        <v>0</v>
      </c>
      <c r="D5" s="86">
        <v>0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38">
        <f t="shared" si="0"/>
        <v>0</v>
      </c>
    </row>
    <row r="6" spans="1:15">
      <c r="A6" s="43">
        <v>5</v>
      </c>
      <c r="B6" s="38">
        <v>9</v>
      </c>
      <c r="C6" s="38">
        <v>11</v>
      </c>
      <c r="D6" s="38">
        <v>5</v>
      </c>
      <c r="E6" s="38">
        <v>4</v>
      </c>
      <c r="F6" s="38">
        <v>4</v>
      </c>
      <c r="G6" s="38">
        <v>5</v>
      </c>
      <c r="H6" s="38">
        <v>19</v>
      </c>
      <c r="I6" s="38">
        <v>12</v>
      </c>
      <c r="J6" s="38">
        <v>9</v>
      </c>
      <c r="K6" s="38">
        <v>9</v>
      </c>
      <c r="L6" s="38">
        <v>10</v>
      </c>
      <c r="M6" s="38">
        <v>8</v>
      </c>
      <c r="N6" s="38">
        <v>18</v>
      </c>
      <c r="O6" s="38">
        <f t="shared" si="0"/>
        <v>123</v>
      </c>
    </row>
    <row r="7" spans="1:15">
      <c r="A7" s="43">
        <v>6</v>
      </c>
      <c r="B7" s="38">
        <v>9</v>
      </c>
      <c r="C7" s="38">
        <v>10</v>
      </c>
      <c r="D7" s="38">
        <v>3</v>
      </c>
      <c r="E7" s="38">
        <v>3</v>
      </c>
      <c r="F7" s="38">
        <v>6</v>
      </c>
      <c r="G7" s="38">
        <v>5</v>
      </c>
      <c r="H7" s="38">
        <v>19</v>
      </c>
      <c r="I7" s="38">
        <v>9</v>
      </c>
      <c r="J7" s="38">
        <v>7</v>
      </c>
      <c r="K7" s="38">
        <v>12</v>
      </c>
      <c r="L7" s="38">
        <v>12</v>
      </c>
      <c r="M7" s="38">
        <v>8</v>
      </c>
      <c r="N7" s="38">
        <v>19</v>
      </c>
      <c r="O7" s="38">
        <f xml:space="preserve"> SUM(B7:N7)</f>
        <v>122</v>
      </c>
    </row>
    <row r="8" spans="1:15">
      <c r="A8" s="43">
        <v>7</v>
      </c>
      <c r="B8" s="38">
        <v>11</v>
      </c>
      <c r="C8" s="38">
        <v>11</v>
      </c>
      <c r="D8" s="38">
        <v>5</v>
      </c>
      <c r="E8" s="38">
        <v>5</v>
      </c>
      <c r="F8" s="38">
        <v>5</v>
      </c>
      <c r="G8" s="38">
        <v>6</v>
      </c>
      <c r="H8" s="38">
        <v>22</v>
      </c>
      <c r="I8" s="38">
        <v>11</v>
      </c>
      <c r="J8" s="38">
        <v>9</v>
      </c>
      <c r="K8" s="38">
        <v>10</v>
      </c>
      <c r="L8" s="38">
        <v>11</v>
      </c>
      <c r="M8" s="38">
        <v>9</v>
      </c>
      <c r="N8" s="38">
        <v>18</v>
      </c>
      <c r="O8" s="38">
        <f t="shared" ref="O8:O18" si="1" xml:space="preserve"> SUM(B8:N8)</f>
        <v>133</v>
      </c>
    </row>
    <row r="9" spans="1:15">
      <c r="A9" s="43">
        <v>8</v>
      </c>
      <c r="B9" s="38">
        <v>11</v>
      </c>
      <c r="C9" s="38">
        <v>8</v>
      </c>
      <c r="D9" s="38">
        <v>6</v>
      </c>
      <c r="E9" s="38">
        <v>3</v>
      </c>
      <c r="F9" s="38">
        <v>6</v>
      </c>
      <c r="G9" s="38">
        <v>5</v>
      </c>
      <c r="H9" s="38">
        <v>19</v>
      </c>
      <c r="I9" s="38">
        <v>12</v>
      </c>
      <c r="J9" s="38">
        <v>10</v>
      </c>
      <c r="K9" s="38">
        <v>12</v>
      </c>
      <c r="L9" s="38">
        <v>9</v>
      </c>
      <c r="M9" s="38">
        <v>10</v>
      </c>
      <c r="N9" s="38">
        <v>19</v>
      </c>
      <c r="O9" s="38">
        <f t="shared" si="1"/>
        <v>130</v>
      </c>
    </row>
    <row r="10" spans="1:15">
      <c r="A10" s="43">
        <v>9</v>
      </c>
      <c r="B10" s="38">
        <v>10</v>
      </c>
      <c r="C10" s="38">
        <v>11</v>
      </c>
      <c r="D10" s="38">
        <v>5</v>
      </c>
      <c r="E10" s="38">
        <v>6</v>
      </c>
      <c r="F10" s="38">
        <v>5</v>
      </c>
      <c r="G10" s="38">
        <v>5</v>
      </c>
      <c r="H10" s="38">
        <v>21</v>
      </c>
      <c r="I10" s="38">
        <v>12</v>
      </c>
      <c r="J10" s="38">
        <v>10</v>
      </c>
      <c r="K10" s="38">
        <v>11</v>
      </c>
      <c r="L10" s="38">
        <v>12</v>
      </c>
      <c r="M10" s="38">
        <v>9</v>
      </c>
      <c r="N10" s="38">
        <v>19</v>
      </c>
      <c r="O10" s="38">
        <f t="shared" si="1"/>
        <v>136</v>
      </c>
    </row>
    <row r="11" spans="1:15">
      <c r="A11" s="43">
        <v>10</v>
      </c>
      <c r="B11" s="38">
        <v>10</v>
      </c>
      <c r="C11" s="38">
        <v>10</v>
      </c>
      <c r="D11" s="38">
        <v>5</v>
      </c>
      <c r="E11" s="38">
        <v>5</v>
      </c>
      <c r="F11" s="38">
        <v>4</v>
      </c>
      <c r="G11" s="38">
        <v>6</v>
      </c>
      <c r="H11" s="38">
        <v>18</v>
      </c>
      <c r="I11" s="38">
        <v>10</v>
      </c>
      <c r="J11" s="38">
        <v>8</v>
      </c>
      <c r="K11" s="38">
        <v>11</v>
      </c>
      <c r="L11" s="38">
        <v>11</v>
      </c>
      <c r="M11" s="38">
        <v>10</v>
      </c>
      <c r="N11" s="38">
        <v>14</v>
      </c>
      <c r="O11" s="38">
        <f t="shared" si="1"/>
        <v>122</v>
      </c>
    </row>
    <row r="12" spans="1:15">
      <c r="A12" s="43">
        <v>11</v>
      </c>
      <c r="B12" s="38">
        <v>9</v>
      </c>
      <c r="C12" s="38">
        <v>8</v>
      </c>
      <c r="D12" s="38">
        <v>6</v>
      </c>
      <c r="E12" s="38">
        <v>5</v>
      </c>
      <c r="F12" s="38">
        <v>6</v>
      </c>
      <c r="G12" s="38">
        <v>6</v>
      </c>
      <c r="H12" s="38">
        <v>22</v>
      </c>
      <c r="I12" s="38">
        <v>11</v>
      </c>
      <c r="J12" s="38">
        <v>11</v>
      </c>
      <c r="K12" s="38">
        <v>11</v>
      </c>
      <c r="L12" s="38">
        <v>11</v>
      </c>
      <c r="M12" s="38">
        <v>9</v>
      </c>
      <c r="N12" s="38">
        <v>20</v>
      </c>
      <c r="O12" s="38">
        <f t="shared" si="1"/>
        <v>135</v>
      </c>
    </row>
    <row r="13" spans="1:15">
      <c r="A13" s="37">
        <v>12</v>
      </c>
      <c r="B13" s="38">
        <v>7</v>
      </c>
      <c r="C13" s="38">
        <v>10</v>
      </c>
      <c r="D13" s="38">
        <v>4</v>
      </c>
      <c r="E13" s="38">
        <v>5</v>
      </c>
      <c r="F13" s="38">
        <v>5</v>
      </c>
      <c r="G13" s="38">
        <v>3</v>
      </c>
      <c r="H13" s="38">
        <v>16</v>
      </c>
      <c r="I13" s="38">
        <v>11</v>
      </c>
      <c r="J13" s="38">
        <v>12</v>
      </c>
      <c r="K13" s="38">
        <v>10</v>
      </c>
      <c r="L13" s="38">
        <v>10</v>
      </c>
      <c r="M13" s="38">
        <v>9</v>
      </c>
      <c r="N13" s="38">
        <v>14</v>
      </c>
      <c r="O13" s="38">
        <f t="shared" si="1"/>
        <v>116</v>
      </c>
    </row>
    <row r="14" spans="1:15">
      <c r="A14" s="37">
        <v>13</v>
      </c>
      <c r="B14" s="38">
        <v>10</v>
      </c>
      <c r="C14" s="38">
        <v>10</v>
      </c>
      <c r="D14" s="38">
        <v>5</v>
      </c>
      <c r="E14" s="38">
        <v>6</v>
      </c>
      <c r="F14" s="38">
        <v>4</v>
      </c>
      <c r="G14" s="38">
        <v>6</v>
      </c>
      <c r="H14" s="38">
        <v>19</v>
      </c>
      <c r="I14" s="38">
        <v>9</v>
      </c>
      <c r="J14" s="38">
        <v>9</v>
      </c>
      <c r="K14" s="38">
        <v>10</v>
      </c>
      <c r="L14" s="38">
        <v>12</v>
      </c>
      <c r="M14" s="38">
        <v>9</v>
      </c>
      <c r="N14" s="38">
        <v>17</v>
      </c>
      <c r="O14" s="38">
        <f t="shared" si="1"/>
        <v>126</v>
      </c>
    </row>
    <row r="15" spans="1:15">
      <c r="A15" s="37">
        <v>14</v>
      </c>
      <c r="B15" s="38">
        <v>11</v>
      </c>
      <c r="C15" s="38">
        <v>12</v>
      </c>
      <c r="D15" s="38">
        <v>4</v>
      </c>
      <c r="E15" s="38">
        <v>4</v>
      </c>
      <c r="F15" s="38">
        <v>5</v>
      </c>
      <c r="G15" s="38">
        <v>3</v>
      </c>
      <c r="H15" s="38">
        <v>23</v>
      </c>
      <c r="I15" s="38">
        <v>10</v>
      </c>
      <c r="J15" s="38">
        <v>10</v>
      </c>
      <c r="K15" s="38">
        <v>10</v>
      </c>
      <c r="L15" s="38">
        <v>10</v>
      </c>
      <c r="M15" s="38">
        <v>10</v>
      </c>
      <c r="N15" s="38">
        <v>20</v>
      </c>
      <c r="O15" s="38">
        <f t="shared" si="1"/>
        <v>132</v>
      </c>
    </row>
    <row r="16" spans="1:15">
      <c r="A16" s="37">
        <v>15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38">
        <f t="shared" si="1"/>
        <v>0</v>
      </c>
    </row>
    <row r="17" spans="1:15">
      <c r="A17" s="37">
        <v>16</v>
      </c>
      <c r="B17" s="38">
        <v>10</v>
      </c>
      <c r="C17" s="38">
        <v>11</v>
      </c>
      <c r="D17" s="38">
        <v>6</v>
      </c>
      <c r="E17" s="38">
        <v>6</v>
      </c>
      <c r="F17" s="38">
        <v>6</v>
      </c>
      <c r="G17" s="38">
        <v>5</v>
      </c>
      <c r="H17" s="38">
        <v>23</v>
      </c>
      <c r="I17" s="38">
        <v>9</v>
      </c>
      <c r="J17" s="38">
        <v>12</v>
      </c>
      <c r="K17" s="38">
        <v>11</v>
      </c>
      <c r="L17" s="38">
        <v>12</v>
      </c>
      <c r="M17" s="38">
        <v>8</v>
      </c>
      <c r="N17" s="38">
        <v>20</v>
      </c>
      <c r="O17" s="38">
        <f t="shared" si="1"/>
        <v>139</v>
      </c>
    </row>
    <row r="18" spans="1:15">
      <c r="A18" s="37">
        <v>17</v>
      </c>
      <c r="B18" s="38">
        <v>8</v>
      </c>
      <c r="C18" s="38">
        <v>12</v>
      </c>
      <c r="D18" s="38">
        <v>6</v>
      </c>
      <c r="E18" s="38">
        <v>4</v>
      </c>
      <c r="F18" s="38">
        <v>6</v>
      </c>
      <c r="G18" s="38">
        <v>3</v>
      </c>
      <c r="H18" s="38">
        <v>21</v>
      </c>
      <c r="I18" s="38">
        <v>12</v>
      </c>
      <c r="J18" s="38">
        <v>9</v>
      </c>
      <c r="K18" s="38">
        <v>10</v>
      </c>
      <c r="L18" s="38">
        <v>12</v>
      </c>
      <c r="M18" s="38">
        <v>9</v>
      </c>
      <c r="N18" s="38">
        <v>16</v>
      </c>
      <c r="O18" s="38">
        <f t="shared" si="1"/>
        <v>128</v>
      </c>
    </row>
    <row r="19" spans="1:15">
      <c r="A19" s="37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>
      <c r="A20" s="37" t="s">
        <v>14</v>
      </c>
      <c r="B20" s="40">
        <f t="shared" ref="B20:O20" si="2">SUM(B2:B18)</f>
        <v>149</v>
      </c>
      <c r="C20" s="40">
        <f t="shared" si="2"/>
        <v>157</v>
      </c>
      <c r="D20" s="40">
        <f t="shared" si="2"/>
        <v>76</v>
      </c>
      <c r="E20" s="40">
        <f t="shared" si="2"/>
        <v>73</v>
      </c>
      <c r="F20" s="40">
        <f t="shared" si="2"/>
        <v>79</v>
      </c>
      <c r="G20" s="40">
        <f t="shared" si="2"/>
        <v>75</v>
      </c>
      <c r="H20" s="40">
        <f t="shared" si="2"/>
        <v>303</v>
      </c>
      <c r="I20" s="40">
        <f t="shared" si="2"/>
        <v>162</v>
      </c>
      <c r="J20" s="40">
        <f t="shared" si="2"/>
        <v>147</v>
      </c>
      <c r="K20" s="40">
        <f t="shared" si="2"/>
        <v>161</v>
      </c>
      <c r="L20" s="40">
        <f t="shared" si="2"/>
        <v>164</v>
      </c>
      <c r="M20" s="40">
        <f t="shared" si="2"/>
        <v>138</v>
      </c>
      <c r="N20" s="40">
        <f t="shared" si="2"/>
        <v>268</v>
      </c>
      <c r="O20" s="40">
        <f t="shared" si="2"/>
        <v>1952</v>
      </c>
    </row>
    <row r="21" spans="1:15" s="35" customFormat="1">
      <c r="A21" s="41" t="s">
        <v>13</v>
      </c>
      <c r="B21" s="42">
        <f>SUM(B20/15)</f>
        <v>9.9333333333333336</v>
      </c>
      <c r="C21" s="42">
        <f t="shared" ref="C21:N21" si="3">SUM(C20/15)</f>
        <v>10.466666666666667</v>
      </c>
      <c r="D21" s="42">
        <f t="shared" si="3"/>
        <v>5.0666666666666664</v>
      </c>
      <c r="E21" s="42">
        <f t="shared" si="3"/>
        <v>4.8666666666666663</v>
      </c>
      <c r="F21" s="42">
        <f t="shared" si="3"/>
        <v>5.2666666666666666</v>
      </c>
      <c r="G21" s="42">
        <f t="shared" si="3"/>
        <v>5</v>
      </c>
      <c r="H21" s="42">
        <f t="shared" si="3"/>
        <v>20.2</v>
      </c>
      <c r="I21" s="42">
        <f t="shared" si="3"/>
        <v>10.8</v>
      </c>
      <c r="J21" s="42">
        <f t="shared" si="3"/>
        <v>9.8000000000000007</v>
      </c>
      <c r="K21" s="42">
        <f t="shared" si="3"/>
        <v>10.733333333333333</v>
      </c>
      <c r="L21" s="42">
        <f t="shared" si="3"/>
        <v>10.933333333333334</v>
      </c>
      <c r="M21" s="42">
        <f t="shared" si="3"/>
        <v>9.1999999999999993</v>
      </c>
      <c r="N21" s="42">
        <f t="shared" si="3"/>
        <v>17.866666666666667</v>
      </c>
      <c r="O21" s="42">
        <f>SUM(O20/15)</f>
        <v>130.13333333333333</v>
      </c>
    </row>
    <row r="22" spans="1:15" s="35" customFormat="1">
      <c r="A22" s="41" t="s">
        <v>15</v>
      </c>
      <c r="B22" s="42">
        <f>SUM((B20/180)*100)</f>
        <v>82.777777777777771</v>
      </c>
      <c r="C22" s="42">
        <f>SUM((C20/180)*100)</f>
        <v>87.222222222222229</v>
      </c>
      <c r="D22" s="42">
        <f>SUM((D20/90)*100)</f>
        <v>84.444444444444443</v>
      </c>
      <c r="E22" s="42">
        <f t="shared" ref="E22:G22" si="4">SUM((E20/90)*100)</f>
        <v>81.111111111111114</v>
      </c>
      <c r="F22" s="42">
        <f t="shared" si="4"/>
        <v>87.777777777777771</v>
      </c>
      <c r="G22" s="42">
        <f t="shared" si="4"/>
        <v>83.333333333333343</v>
      </c>
      <c r="H22" s="42">
        <f>SUM((H20/360)*100)</f>
        <v>84.166666666666671</v>
      </c>
      <c r="I22" s="42">
        <f t="shared" ref="I22:L22" si="5">SUM((I20/180)*100)</f>
        <v>90</v>
      </c>
      <c r="J22" s="42">
        <f t="shared" si="5"/>
        <v>81.666666666666671</v>
      </c>
      <c r="K22" s="42">
        <f t="shared" si="5"/>
        <v>89.444444444444443</v>
      </c>
      <c r="L22" s="42">
        <f t="shared" si="5"/>
        <v>91.111111111111114</v>
      </c>
      <c r="M22" s="42">
        <f>SUM((M20/150)*100)</f>
        <v>92</v>
      </c>
      <c r="N22" s="42">
        <f>SUM((N20/300)*100)</f>
        <v>89.333333333333329</v>
      </c>
      <c r="O22" s="42">
        <f>SUM((O20/2250)*100)</f>
        <v>86.755555555555546</v>
      </c>
    </row>
  </sheetData>
  <phoneticPr fontId="2" type="noConversion"/>
  <printOptions gridLines="1"/>
  <pageMargins left="0.39370078740157483" right="0.39370078740157483" top="0.98425196850393704" bottom="0.59055118110236227" header="0.39370078740157483" footer="0.39370078740157483"/>
  <pageSetup paperSize="9" orientation="landscape"/>
  <headerFooter>
    <oddHeader>&amp;C&amp;F - &amp;A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2"/>
  <sheetViews>
    <sheetView view="pageLayout" topLeftCell="A2" zoomScale="125" zoomScaleNormal="125" zoomScalePageLayoutView="125" workbookViewId="0">
      <selection activeCell="O3" sqref="O3"/>
    </sheetView>
  </sheetViews>
  <sheetFormatPr baseColWidth="10" defaultColWidth="8.83203125" defaultRowHeight="13"/>
  <cols>
    <col min="1" max="1" width="6.6640625" style="33" customWidth="1"/>
    <col min="2" max="14" width="7.6640625" style="20" customWidth="1"/>
    <col min="15" max="15" width="8.6640625" style="20" customWidth="1"/>
    <col min="16" max="16384" width="8.83203125" style="20"/>
  </cols>
  <sheetData>
    <row r="1" spans="1:15" s="34" customFormat="1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11</v>
      </c>
      <c r="I1" s="36" t="s">
        <v>12</v>
      </c>
      <c r="J1" s="36" t="s">
        <v>7</v>
      </c>
      <c r="K1" s="36" t="s">
        <v>8</v>
      </c>
      <c r="L1" s="36" t="s">
        <v>9</v>
      </c>
      <c r="M1" s="36" t="s">
        <v>31</v>
      </c>
      <c r="N1" s="36" t="s">
        <v>32</v>
      </c>
      <c r="O1" s="36" t="s">
        <v>10</v>
      </c>
    </row>
    <row r="2" spans="1:15">
      <c r="A2" s="43">
        <v>1</v>
      </c>
      <c r="B2" s="39">
        <v>0</v>
      </c>
      <c r="C2" s="39">
        <v>0</v>
      </c>
      <c r="D2" s="39">
        <v>0</v>
      </c>
      <c r="E2" s="39">
        <v>0</v>
      </c>
      <c r="F2" s="39">
        <v>0</v>
      </c>
      <c r="G2" s="39">
        <v>0</v>
      </c>
      <c r="H2" s="39">
        <v>0</v>
      </c>
      <c r="I2" s="39">
        <v>0</v>
      </c>
      <c r="J2" s="39">
        <v>0</v>
      </c>
      <c r="K2" s="39">
        <v>0</v>
      </c>
      <c r="L2" s="39">
        <v>0</v>
      </c>
      <c r="M2" s="39">
        <v>0</v>
      </c>
      <c r="N2" s="39">
        <v>0</v>
      </c>
      <c r="O2" s="38">
        <f t="shared" ref="O2:O6" si="0" xml:space="preserve"> SUM(B2:N2)</f>
        <v>0</v>
      </c>
    </row>
    <row r="3" spans="1:15">
      <c r="A3" s="43">
        <v>2</v>
      </c>
      <c r="B3" s="38">
        <v>12</v>
      </c>
      <c r="C3" s="38">
        <v>10</v>
      </c>
      <c r="D3" s="38">
        <v>3</v>
      </c>
      <c r="E3" s="38">
        <v>5</v>
      </c>
      <c r="F3" s="38">
        <v>6</v>
      </c>
      <c r="G3" s="38">
        <v>5</v>
      </c>
      <c r="H3" s="38">
        <v>22</v>
      </c>
      <c r="I3" s="38">
        <v>12</v>
      </c>
      <c r="J3" s="38">
        <v>12</v>
      </c>
      <c r="K3" s="38">
        <v>10</v>
      </c>
      <c r="L3" s="38">
        <v>12</v>
      </c>
      <c r="M3" s="38">
        <v>10</v>
      </c>
      <c r="N3" s="38">
        <v>20</v>
      </c>
      <c r="O3" s="38">
        <f t="shared" si="0"/>
        <v>139</v>
      </c>
    </row>
    <row r="4" spans="1:15">
      <c r="A4" s="43">
        <v>3</v>
      </c>
      <c r="B4" s="38">
        <v>10</v>
      </c>
      <c r="C4" s="38">
        <v>10</v>
      </c>
      <c r="D4" s="38">
        <v>6</v>
      </c>
      <c r="E4" s="38">
        <v>6</v>
      </c>
      <c r="F4" s="38">
        <v>5</v>
      </c>
      <c r="G4" s="38">
        <v>4</v>
      </c>
      <c r="H4" s="38">
        <v>21</v>
      </c>
      <c r="I4" s="38">
        <v>12</v>
      </c>
      <c r="J4" s="38">
        <v>8</v>
      </c>
      <c r="K4" s="38">
        <v>11</v>
      </c>
      <c r="L4" s="38">
        <v>10</v>
      </c>
      <c r="M4" s="38">
        <v>9</v>
      </c>
      <c r="N4" s="38">
        <v>17</v>
      </c>
      <c r="O4" s="38">
        <f t="shared" si="0"/>
        <v>129</v>
      </c>
    </row>
    <row r="5" spans="1:15">
      <c r="A5" s="43">
        <v>4</v>
      </c>
      <c r="B5" s="38">
        <v>6</v>
      </c>
      <c r="C5" s="38">
        <v>11</v>
      </c>
      <c r="D5" s="38">
        <v>5</v>
      </c>
      <c r="E5" s="38">
        <v>5</v>
      </c>
      <c r="F5" s="38">
        <v>4</v>
      </c>
      <c r="G5" s="38">
        <v>6</v>
      </c>
      <c r="H5" s="38">
        <v>18</v>
      </c>
      <c r="I5" s="38">
        <v>11</v>
      </c>
      <c r="J5" s="38">
        <v>11</v>
      </c>
      <c r="K5" s="38">
        <v>11</v>
      </c>
      <c r="L5" s="38">
        <v>8</v>
      </c>
      <c r="M5" s="38">
        <v>9</v>
      </c>
      <c r="N5" s="38">
        <v>12</v>
      </c>
      <c r="O5" s="38">
        <v>117</v>
      </c>
    </row>
    <row r="6" spans="1:15">
      <c r="A6" s="43">
        <v>5</v>
      </c>
      <c r="B6" s="38">
        <v>11</v>
      </c>
      <c r="C6" s="38">
        <v>10</v>
      </c>
      <c r="D6" s="38">
        <v>4</v>
      </c>
      <c r="E6" s="38">
        <v>5</v>
      </c>
      <c r="F6" s="38">
        <v>3</v>
      </c>
      <c r="G6" s="38">
        <v>5</v>
      </c>
      <c r="H6" s="38">
        <v>19</v>
      </c>
      <c r="I6" s="38">
        <v>12</v>
      </c>
      <c r="J6" s="38">
        <v>8</v>
      </c>
      <c r="K6" s="38">
        <v>9</v>
      </c>
      <c r="L6" s="38">
        <v>9</v>
      </c>
      <c r="M6" s="38">
        <v>7</v>
      </c>
      <c r="N6" s="38">
        <v>15</v>
      </c>
      <c r="O6" s="38">
        <f t="shared" si="0"/>
        <v>117</v>
      </c>
    </row>
    <row r="7" spans="1:15">
      <c r="A7" s="43">
        <v>6</v>
      </c>
      <c r="B7" s="86">
        <v>0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38">
        <f xml:space="preserve"> SUM(B7:N7)</f>
        <v>0</v>
      </c>
    </row>
    <row r="8" spans="1:15">
      <c r="A8" s="43">
        <v>7</v>
      </c>
      <c r="B8" s="38">
        <v>10</v>
      </c>
      <c r="C8" s="38">
        <v>10</v>
      </c>
      <c r="D8" s="38">
        <v>3</v>
      </c>
      <c r="E8" s="38">
        <v>6</v>
      </c>
      <c r="F8" s="38">
        <v>4</v>
      </c>
      <c r="G8" s="38">
        <v>6</v>
      </c>
      <c r="H8" s="38">
        <v>24</v>
      </c>
      <c r="I8" s="38">
        <v>9</v>
      </c>
      <c r="J8" s="38">
        <v>10</v>
      </c>
      <c r="K8" s="38">
        <v>11</v>
      </c>
      <c r="L8" s="38">
        <v>11</v>
      </c>
      <c r="M8" s="38">
        <v>7</v>
      </c>
      <c r="N8" s="38">
        <v>17</v>
      </c>
      <c r="O8" s="38">
        <f t="shared" ref="O8:O18" si="1" xml:space="preserve"> SUM(B8:N8)</f>
        <v>128</v>
      </c>
    </row>
    <row r="9" spans="1:15">
      <c r="A9" s="37">
        <v>8</v>
      </c>
      <c r="B9" s="38">
        <v>6</v>
      </c>
      <c r="C9" s="38">
        <v>9</v>
      </c>
      <c r="D9" s="38">
        <v>6</v>
      </c>
      <c r="E9" s="38">
        <v>4</v>
      </c>
      <c r="F9" s="38">
        <v>5</v>
      </c>
      <c r="G9" s="38">
        <v>5</v>
      </c>
      <c r="H9" s="38">
        <v>20</v>
      </c>
      <c r="I9" s="38">
        <v>11</v>
      </c>
      <c r="J9" s="38">
        <v>8</v>
      </c>
      <c r="K9" s="38">
        <v>11</v>
      </c>
      <c r="L9" s="38">
        <v>8</v>
      </c>
      <c r="M9" s="38">
        <v>8</v>
      </c>
      <c r="N9" s="38">
        <v>20</v>
      </c>
      <c r="O9" s="38">
        <f t="shared" si="1"/>
        <v>121</v>
      </c>
    </row>
    <row r="10" spans="1:15">
      <c r="A10" s="37">
        <v>9</v>
      </c>
      <c r="B10" s="38">
        <v>11</v>
      </c>
      <c r="C10" s="38">
        <v>11</v>
      </c>
      <c r="D10" s="38">
        <v>5</v>
      </c>
      <c r="E10" s="38">
        <v>5</v>
      </c>
      <c r="F10" s="38">
        <v>5</v>
      </c>
      <c r="G10" s="38">
        <v>6</v>
      </c>
      <c r="H10" s="38">
        <v>23</v>
      </c>
      <c r="I10" s="38">
        <v>12</v>
      </c>
      <c r="J10" s="38">
        <v>9</v>
      </c>
      <c r="K10" s="38">
        <v>11</v>
      </c>
      <c r="L10" s="38">
        <v>10</v>
      </c>
      <c r="M10" s="38">
        <v>10</v>
      </c>
      <c r="N10" s="38">
        <v>20</v>
      </c>
      <c r="O10" s="38">
        <f t="shared" si="1"/>
        <v>138</v>
      </c>
    </row>
    <row r="11" spans="1:15">
      <c r="A11" s="37">
        <v>10</v>
      </c>
      <c r="B11" s="38">
        <v>6</v>
      </c>
      <c r="C11" s="38">
        <v>11</v>
      </c>
      <c r="D11" s="38">
        <v>5</v>
      </c>
      <c r="E11" s="38">
        <v>4</v>
      </c>
      <c r="F11" s="38">
        <v>5</v>
      </c>
      <c r="G11" s="38">
        <v>5</v>
      </c>
      <c r="H11" s="38">
        <v>21</v>
      </c>
      <c r="I11" s="38">
        <v>11</v>
      </c>
      <c r="J11" s="38">
        <v>7</v>
      </c>
      <c r="K11" s="38">
        <v>10</v>
      </c>
      <c r="L11" s="38">
        <v>7</v>
      </c>
      <c r="M11" s="38">
        <v>10</v>
      </c>
      <c r="N11" s="38">
        <v>12</v>
      </c>
      <c r="O11" s="38">
        <f t="shared" si="1"/>
        <v>114</v>
      </c>
    </row>
    <row r="12" spans="1:15">
      <c r="A12" s="37">
        <v>11</v>
      </c>
      <c r="B12" s="38">
        <v>10</v>
      </c>
      <c r="C12" s="38">
        <v>10</v>
      </c>
      <c r="D12" s="38">
        <v>5</v>
      </c>
      <c r="E12" s="38">
        <v>4</v>
      </c>
      <c r="F12" s="38">
        <v>6</v>
      </c>
      <c r="G12" s="38">
        <v>6</v>
      </c>
      <c r="H12" s="38">
        <v>23</v>
      </c>
      <c r="I12" s="38">
        <v>12</v>
      </c>
      <c r="J12" s="38">
        <v>9</v>
      </c>
      <c r="K12" s="38">
        <v>12</v>
      </c>
      <c r="L12" s="38">
        <v>9</v>
      </c>
      <c r="M12" s="38">
        <v>10</v>
      </c>
      <c r="N12" s="38">
        <v>18</v>
      </c>
      <c r="O12" s="38">
        <f t="shared" si="1"/>
        <v>134</v>
      </c>
    </row>
    <row r="13" spans="1:15">
      <c r="A13" s="37">
        <v>12</v>
      </c>
      <c r="B13" s="38">
        <v>7</v>
      </c>
      <c r="C13" s="38">
        <v>10</v>
      </c>
      <c r="D13" s="38">
        <v>4</v>
      </c>
      <c r="E13" s="38">
        <v>2</v>
      </c>
      <c r="F13" s="38">
        <v>4</v>
      </c>
      <c r="G13" s="38">
        <v>4</v>
      </c>
      <c r="H13" s="38">
        <v>15</v>
      </c>
      <c r="I13" s="38">
        <v>11</v>
      </c>
      <c r="J13" s="38">
        <v>8</v>
      </c>
      <c r="K13" s="38">
        <v>8</v>
      </c>
      <c r="L13" s="38">
        <v>8</v>
      </c>
      <c r="M13" s="38">
        <v>7</v>
      </c>
      <c r="N13" s="38">
        <v>14</v>
      </c>
      <c r="O13" s="38">
        <f t="shared" si="1"/>
        <v>102</v>
      </c>
    </row>
    <row r="14" spans="1:15">
      <c r="A14" s="37">
        <v>13</v>
      </c>
      <c r="B14" s="38">
        <v>11</v>
      </c>
      <c r="C14" s="38">
        <v>12</v>
      </c>
      <c r="D14" s="38">
        <v>5</v>
      </c>
      <c r="E14" s="38">
        <v>5</v>
      </c>
      <c r="F14" s="38">
        <v>5</v>
      </c>
      <c r="G14" s="38">
        <v>5</v>
      </c>
      <c r="H14" s="38">
        <v>22</v>
      </c>
      <c r="I14" s="38">
        <v>12</v>
      </c>
      <c r="J14" s="38">
        <v>9</v>
      </c>
      <c r="K14" s="38">
        <v>12</v>
      </c>
      <c r="L14" s="38">
        <v>11</v>
      </c>
      <c r="M14" s="38">
        <v>9</v>
      </c>
      <c r="N14" s="38">
        <v>17</v>
      </c>
      <c r="O14" s="38">
        <f t="shared" si="1"/>
        <v>135</v>
      </c>
    </row>
    <row r="15" spans="1:15">
      <c r="A15" s="37">
        <v>14</v>
      </c>
      <c r="B15" s="38">
        <v>11</v>
      </c>
      <c r="C15" s="38">
        <v>9</v>
      </c>
      <c r="D15" s="38">
        <v>3</v>
      </c>
      <c r="E15" s="38">
        <v>3</v>
      </c>
      <c r="F15" s="38">
        <v>5</v>
      </c>
      <c r="G15" s="38">
        <v>4</v>
      </c>
      <c r="H15" s="38">
        <v>22</v>
      </c>
      <c r="I15" s="38">
        <v>10</v>
      </c>
      <c r="J15" s="38">
        <v>4</v>
      </c>
      <c r="K15" s="38">
        <v>12</v>
      </c>
      <c r="L15" s="38">
        <v>11</v>
      </c>
      <c r="M15" s="38">
        <v>9</v>
      </c>
      <c r="N15" s="38">
        <v>18</v>
      </c>
      <c r="O15" s="38">
        <f t="shared" si="1"/>
        <v>121</v>
      </c>
    </row>
    <row r="16" spans="1:15">
      <c r="A16" s="37">
        <v>15</v>
      </c>
      <c r="B16" s="38">
        <v>7</v>
      </c>
      <c r="C16" s="38">
        <v>8</v>
      </c>
      <c r="D16" s="38">
        <v>4</v>
      </c>
      <c r="E16" s="38">
        <v>3</v>
      </c>
      <c r="F16" s="38">
        <v>5</v>
      </c>
      <c r="G16" s="38">
        <v>5</v>
      </c>
      <c r="H16" s="38">
        <v>19</v>
      </c>
      <c r="I16" s="38">
        <v>11</v>
      </c>
      <c r="J16" s="38">
        <v>10</v>
      </c>
      <c r="K16" s="38">
        <v>11</v>
      </c>
      <c r="L16" s="38">
        <v>10</v>
      </c>
      <c r="M16" s="38">
        <v>8</v>
      </c>
      <c r="N16" s="38">
        <v>16</v>
      </c>
      <c r="O16" s="38">
        <f t="shared" si="1"/>
        <v>117</v>
      </c>
    </row>
    <row r="17" spans="1:15">
      <c r="A17" s="37">
        <v>16</v>
      </c>
      <c r="B17" s="38">
        <v>7</v>
      </c>
      <c r="C17" s="38">
        <v>11</v>
      </c>
      <c r="D17" s="38">
        <v>6</v>
      </c>
      <c r="E17" s="38">
        <v>3</v>
      </c>
      <c r="F17" s="38">
        <v>6</v>
      </c>
      <c r="G17" s="38">
        <v>5</v>
      </c>
      <c r="H17" s="38">
        <v>21</v>
      </c>
      <c r="I17" s="38">
        <v>10</v>
      </c>
      <c r="J17" s="38">
        <v>9</v>
      </c>
      <c r="K17" s="38">
        <v>11</v>
      </c>
      <c r="L17" s="38">
        <v>9</v>
      </c>
      <c r="M17" s="38">
        <v>9</v>
      </c>
      <c r="N17" s="38">
        <v>18</v>
      </c>
      <c r="O17" s="38">
        <f t="shared" si="1"/>
        <v>125</v>
      </c>
    </row>
    <row r="18" spans="1:15">
      <c r="A18" s="37">
        <v>17</v>
      </c>
      <c r="B18" s="38">
        <v>6</v>
      </c>
      <c r="C18" s="38">
        <v>11</v>
      </c>
      <c r="D18" s="38">
        <v>4</v>
      </c>
      <c r="E18" s="38">
        <v>4</v>
      </c>
      <c r="F18" s="38">
        <v>4</v>
      </c>
      <c r="G18" s="38">
        <v>2</v>
      </c>
      <c r="H18" s="38">
        <v>21</v>
      </c>
      <c r="I18" s="38">
        <v>10</v>
      </c>
      <c r="J18" s="38">
        <v>8</v>
      </c>
      <c r="K18" s="38">
        <v>10</v>
      </c>
      <c r="L18" s="38">
        <v>11</v>
      </c>
      <c r="M18" s="38">
        <v>6</v>
      </c>
      <c r="N18" s="38">
        <v>15</v>
      </c>
      <c r="O18" s="38">
        <f t="shared" si="1"/>
        <v>112</v>
      </c>
    </row>
    <row r="19" spans="1:15">
      <c r="A19" s="37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>
      <c r="A20" s="37" t="s">
        <v>14</v>
      </c>
      <c r="B20" s="40">
        <f t="shared" ref="B20:O20" si="2">SUM(B2:B18)</f>
        <v>131</v>
      </c>
      <c r="C20" s="40">
        <f t="shared" si="2"/>
        <v>153</v>
      </c>
      <c r="D20" s="40">
        <f t="shared" si="2"/>
        <v>68</v>
      </c>
      <c r="E20" s="40">
        <f t="shared" si="2"/>
        <v>64</v>
      </c>
      <c r="F20" s="40">
        <f t="shared" si="2"/>
        <v>72</v>
      </c>
      <c r="G20" s="40">
        <f t="shared" si="2"/>
        <v>73</v>
      </c>
      <c r="H20" s="40">
        <f t="shared" si="2"/>
        <v>311</v>
      </c>
      <c r="I20" s="40">
        <f t="shared" si="2"/>
        <v>166</v>
      </c>
      <c r="J20" s="40">
        <f t="shared" si="2"/>
        <v>130</v>
      </c>
      <c r="K20" s="40">
        <f t="shared" si="2"/>
        <v>160</v>
      </c>
      <c r="L20" s="40">
        <f t="shared" si="2"/>
        <v>144</v>
      </c>
      <c r="M20" s="40">
        <f t="shared" si="2"/>
        <v>128</v>
      </c>
      <c r="N20" s="40">
        <f t="shared" si="2"/>
        <v>249</v>
      </c>
      <c r="O20" s="40">
        <f t="shared" si="2"/>
        <v>1849</v>
      </c>
    </row>
    <row r="21" spans="1:15" s="35" customFormat="1">
      <c r="A21" s="41" t="s">
        <v>13</v>
      </c>
      <c r="B21" s="42">
        <f>SUM(B20/15)</f>
        <v>8.7333333333333325</v>
      </c>
      <c r="C21" s="42">
        <f t="shared" ref="C21:N21" si="3">SUM(C20/15)</f>
        <v>10.199999999999999</v>
      </c>
      <c r="D21" s="42">
        <f t="shared" si="3"/>
        <v>4.5333333333333332</v>
      </c>
      <c r="E21" s="42">
        <f t="shared" si="3"/>
        <v>4.2666666666666666</v>
      </c>
      <c r="F21" s="42">
        <f t="shared" si="3"/>
        <v>4.8</v>
      </c>
      <c r="G21" s="42">
        <f t="shared" si="3"/>
        <v>4.8666666666666663</v>
      </c>
      <c r="H21" s="42">
        <f t="shared" si="3"/>
        <v>20.733333333333334</v>
      </c>
      <c r="I21" s="42">
        <f t="shared" si="3"/>
        <v>11.066666666666666</v>
      </c>
      <c r="J21" s="42">
        <f t="shared" si="3"/>
        <v>8.6666666666666661</v>
      </c>
      <c r="K21" s="42">
        <f t="shared" si="3"/>
        <v>10.666666666666666</v>
      </c>
      <c r="L21" s="42">
        <f t="shared" si="3"/>
        <v>9.6</v>
      </c>
      <c r="M21" s="42">
        <f t="shared" si="3"/>
        <v>8.5333333333333332</v>
      </c>
      <c r="N21" s="42">
        <f t="shared" si="3"/>
        <v>16.600000000000001</v>
      </c>
      <c r="O21" s="42">
        <f>SUM(O20/15)</f>
        <v>123.26666666666667</v>
      </c>
    </row>
    <row r="22" spans="1:15" s="35" customFormat="1">
      <c r="A22" s="41" t="s">
        <v>15</v>
      </c>
      <c r="B22" s="42">
        <f>SUM((B20/180)*100)</f>
        <v>72.777777777777771</v>
      </c>
      <c r="C22" s="42">
        <f>SUM((C20/180)*100)</f>
        <v>85</v>
      </c>
      <c r="D22" s="42">
        <f>SUM((D20/90)*100)</f>
        <v>75.555555555555557</v>
      </c>
      <c r="E22" s="42">
        <f t="shared" ref="E22:G22" si="4">SUM((E20/90)*100)</f>
        <v>71.111111111111114</v>
      </c>
      <c r="F22" s="42">
        <f t="shared" si="4"/>
        <v>80</v>
      </c>
      <c r="G22" s="42">
        <f t="shared" si="4"/>
        <v>81.111111111111114</v>
      </c>
      <c r="H22" s="42">
        <f>SUM((H20/360)*100)</f>
        <v>86.388888888888886</v>
      </c>
      <c r="I22" s="42">
        <f t="shared" ref="I22:L22" si="5">SUM((I20/180)*100)</f>
        <v>92.222222222222229</v>
      </c>
      <c r="J22" s="42">
        <f t="shared" si="5"/>
        <v>72.222222222222214</v>
      </c>
      <c r="K22" s="42">
        <f t="shared" si="5"/>
        <v>88.888888888888886</v>
      </c>
      <c r="L22" s="42">
        <f t="shared" si="5"/>
        <v>80</v>
      </c>
      <c r="M22" s="42">
        <f>SUM((M20/150)*100)</f>
        <v>85.333333333333343</v>
      </c>
      <c r="N22" s="42">
        <f>SUM((N20/300)*100)</f>
        <v>83</v>
      </c>
      <c r="O22" s="42">
        <f>SUM((O20/2250)*100)</f>
        <v>82.177777777777777</v>
      </c>
    </row>
  </sheetData>
  <phoneticPr fontId="2" type="noConversion"/>
  <printOptions gridLines="1"/>
  <pageMargins left="0.39370078740157483" right="0.39370078740157483" top="0.98425196850393704" bottom="0.59055118110236227" header="0.39370078740157483" footer="0.39370078740157483"/>
  <pageSetup paperSize="9" orientation="landscape"/>
  <headerFooter>
    <oddHeader>&amp;C&amp;F - &amp;A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2"/>
  <sheetViews>
    <sheetView view="pageLayout" topLeftCell="A3" zoomScale="125" zoomScaleNormal="125" zoomScalePageLayoutView="125" workbookViewId="0">
      <selection activeCell="P4" sqref="P4"/>
    </sheetView>
  </sheetViews>
  <sheetFormatPr baseColWidth="10" defaultColWidth="8.83203125" defaultRowHeight="13"/>
  <cols>
    <col min="1" max="1" width="6.6640625" style="33" customWidth="1"/>
    <col min="2" max="14" width="7.6640625" style="20" customWidth="1"/>
    <col min="15" max="15" width="8.6640625" style="20" customWidth="1"/>
    <col min="16" max="16384" width="8.83203125" style="20"/>
  </cols>
  <sheetData>
    <row r="1" spans="1:15" s="34" customFormat="1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11</v>
      </c>
      <c r="I1" s="36" t="s">
        <v>12</v>
      </c>
      <c r="J1" s="36" t="s">
        <v>7</v>
      </c>
      <c r="K1" s="36" t="s">
        <v>8</v>
      </c>
      <c r="L1" s="36" t="s">
        <v>9</v>
      </c>
      <c r="M1" s="36" t="s">
        <v>31</v>
      </c>
      <c r="N1" s="36" t="s">
        <v>32</v>
      </c>
      <c r="O1" s="36" t="s">
        <v>10</v>
      </c>
    </row>
    <row r="2" spans="1:15">
      <c r="A2" s="37">
        <v>1</v>
      </c>
      <c r="B2" s="38">
        <v>11</v>
      </c>
      <c r="C2" s="38">
        <v>10</v>
      </c>
      <c r="D2" s="38">
        <v>4</v>
      </c>
      <c r="E2" s="38">
        <v>5</v>
      </c>
      <c r="F2" s="38">
        <v>3</v>
      </c>
      <c r="G2" s="38">
        <v>5</v>
      </c>
      <c r="H2" s="38">
        <v>20</v>
      </c>
      <c r="I2" s="38">
        <v>10</v>
      </c>
      <c r="J2" s="38">
        <v>10</v>
      </c>
      <c r="K2" s="38">
        <v>10</v>
      </c>
      <c r="L2" s="38">
        <v>11</v>
      </c>
      <c r="M2" s="38">
        <v>8</v>
      </c>
      <c r="N2" s="38">
        <v>17</v>
      </c>
      <c r="O2" s="38">
        <f t="shared" ref="O2:O6" si="0" xml:space="preserve"> SUM(B2:N2)</f>
        <v>124</v>
      </c>
    </row>
    <row r="3" spans="1:15">
      <c r="A3" s="37">
        <v>2</v>
      </c>
      <c r="B3" s="38">
        <v>10</v>
      </c>
      <c r="C3" s="38">
        <v>12</v>
      </c>
      <c r="D3" s="38">
        <v>3</v>
      </c>
      <c r="E3" s="38">
        <v>4</v>
      </c>
      <c r="F3" s="38">
        <v>6</v>
      </c>
      <c r="G3" s="38">
        <v>6</v>
      </c>
      <c r="H3" s="38">
        <v>22</v>
      </c>
      <c r="I3" s="38">
        <v>12</v>
      </c>
      <c r="J3" s="38">
        <v>12</v>
      </c>
      <c r="K3" s="38">
        <v>10</v>
      </c>
      <c r="L3" s="38">
        <v>11</v>
      </c>
      <c r="M3" s="38">
        <v>10</v>
      </c>
      <c r="N3" s="38">
        <v>18</v>
      </c>
      <c r="O3" s="38">
        <f t="shared" si="0"/>
        <v>136</v>
      </c>
    </row>
    <row r="4" spans="1:15">
      <c r="A4" s="37">
        <v>3</v>
      </c>
      <c r="B4" s="38">
        <v>11</v>
      </c>
      <c r="C4" s="38">
        <v>11</v>
      </c>
      <c r="D4" s="38">
        <v>4</v>
      </c>
      <c r="E4" s="38">
        <v>6</v>
      </c>
      <c r="F4" s="38">
        <v>6</v>
      </c>
      <c r="G4" s="38">
        <v>4</v>
      </c>
      <c r="H4" s="38">
        <v>18</v>
      </c>
      <c r="I4" s="38">
        <v>9</v>
      </c>
      <c r="J4" s="38">
        <v>11</v>
      </c>
      <c r="K4" s="38">
        <v>10</v>
      </c>
      <c r="L4" s="38">
        <v>10</v>
      </c>
      <c r="M4" s="38">
        <v>10</v>
      </c>
      <c r="N4" s="38">
        <v>17</v>
      </c>
      <c r="O4" s="38">
        <f t="shared" si="0"/>
        <v>127</v>
      </c>
    </row>
    <row r="5" spans="1:15">
      <c r="A5" s="37">
        <v>4</v>
      </c>
      <c r="B5" s="38">
        <v>7</v>
      </c>
      <c r="C5" s="38">
        <v>12</v>
      </c>
      <c r="D5" s="38">
        <v>3</v>
      </c>
      <c r="E5" s="38">
        <v>4</v>
      </c>
      <c r="F5" s="38">
        <v>6</v>
      </c>
      <c r="G5" s="38">
        <v>4</v>
      </c>
      <c r="H5" s="38">
        <v>16</v>
      </c>
      <c r="I5" s="38">
        <v>9</v>
      </c>
      <c r="J5" s="38">
        <v>12</v>
      </c>
      <c r="K5" s="38">
        <v>12</v>
      </c>
      <c r="L5" s="38">
        <v>10</v>
      </c>
      <c r="M5" s="38">
        <v>7</v>
      </c>
      <c r="N5" s="38">
        <v>14</v>
      </c>
      <c r="O5" s="38">
        <f t="shared" si="0"/>
        <v>116</v>
      </c>
    </row>
    <row r="6" spans="1:15">
      <c r="A6" s="37">
        <v>5</v>
      </c>
      <c r="B6" s="38">
        <v>9</v>
      </c>
      <c r="C6" s="38">
        <v>10</v>
      </c>
      <c r="D6" s="38">
        <v>3</v>
      </c>
      <c r="E6" s="38">
        <v>4</v>
      </c>
      <c r="F6" s="38">
        <v>3</v>
      </c>
      <c r="G6" s="38">
        <v>4</v>
      </c>
      <c r="H6" s="38">
        <v>15</v>
      </c>
      <c r="I6" s="38">
        <v>10</v>
      </c>
      <c r="J6" s="38">
        <v>8</v>
      </c>
      <c r="K6" s="38">
        <v>10</v>
      </c>
      <c r="L6" s="38">
        <v>8</v>
      </c>
      <c r="M6" s="38">
        <v>10</v>
      </c>
      <c r="N6" s="38">
        <v>16</v>
      </c>
      <c r="O6" s="38">
        <f t="shared" si="0"/>
        <v>110</v>
      </c>
    </row>
    <row r="7" spans="1:15">
      <c r="A7" s="37">
        <v>6</v>
      </c>
      <c r="B7" s="38">
        <v>7</v>
      </c>
      <c r="C7" s="38">
        <v>10</v>
      </c>
      <c r="D7" s="38">
        <v>3</v>
      </c>
      <c r="E7" s="38">
        <v>1</v>
      </c>
      <c r="F7" s="38">
        <v>5</v>
      </c>
      <c r="G7" s="38">
        <v>6</v>
      </c>
      <c r="H7" s="38">
        <v>18</v>
      </c>
      <c r="I7" s="38">
        <v>7</v>
      </c>
      <c r="J7" s="38">
        <v>9</v>
      </c>
      <c r="K7" s="38">
        <v>10</v>
      </c>
      <c r="L7" s="38">
        <v>10</v>
      </c>
      <c r="M7" s="38">
        <v>7</v>
      </c>
      <c r="N7" s="38">
        <v>17</v>
      </c>
      <c r="O7" s="38">
        <f xml:space="preserve"> SUM(B7:N7)</f>
        <v>110</v>
      </c>
    </row>
    <row r="8" spans="1:15">
      <c r="A8" s="37">
        <v>7</v>
      </c>
      <c r="B8" s="38">
        <v>10</v>
      </c>
      <c r="C8" s="38">
        <v>12</v>
      </c>
      <c r="D8" s="38">
        <v>3</v>
      </c>
      <c r="E8" s="38">
        <v>2</v>
      </c>
      <c r="F8" s="38">
        <v>5</v>
      </c>
      <c r="G8" s="38">
        <v>6</v>
      </c>
      <c r="H8" s="38">
        <v>21</v>
      </c>
      <c r="I8" s="38">
        <v>8</v>
      </c>
      <c r="J8" s="38">
        <v>10</v>
      </c>
      <c r="K8" s="38">
        <v>7</v>
      </c>
      <c r="L8" s="38">
        <v>11</v>
      </c>
      <c r="M8" s="38">
        <v>7</v>
      </c>
      <c r="N8" s="38">
        <v>16</v>
      </c>
      <c r="O8" s="38">
        <f t="shared" ref="O8:O18" si="1" xml:space="preserve"> SUM(B8:N8)</f>
        <v>118</v>
      </c>
    </row>
    <row r="9" spans="1:15">
      <c r="A9" s="37">
        <v>8</v>
      </c>
      <c r="B9" s="38">
        <v>7</v>
      </c>
      <c r="C9" s="38">
        <v>9</v>
      </c>
      <c r="D9" s="38">
        <v>4</v>
      </c>
      <c r="E9" s="38">
        <v>1</v>
      </c>
      <c r="F9" s="38">
        <v>5</v>
      </c>
      <c r="G9" s="38">
        <v>4</v>
      </c>
      <c r="H9" s="38">
        <v>13</v>
      </c>
      <c r="I9" s="38">
        <v>7</v>
      </c>
      <c r="J9" s="38">
        <v>11</v>
      </c>
      <c r="K9" s="38">
        <v>10</v>
      </c>
      <c r="L9" s="38">
        <v>7</v>
      </c>
      <c r="M9" s="38">
        <v>6</v>
      </c>
      <c r="N9" s="38">
        <v>18</v>
      </c>
      <c r="O9" s="38">
        <f t="shared" si="1"/>
        <v>102</v>
      </c>
    </row>
    <row r="10" spans="1:15">
      <c r="A10" s="37">
        <v>9</v>
      </c>
      <c r="B10" s="38">
        <v>9</v>
      </c>
      <c r="C10" s="38">
        <v>11</v>
      </c>
      <c r="D10" s="38">
        <v>5</v>
      </c>
      <c r="E10" s="38">
        <v>5</v>
      </c>
      <c r="F10" s="38">
        <v>5</v>
      </c>
      <c r="G10" s="38">
        <v>4</v>
      </c>
      <c r="H10" s="38">
        <v>21</v>
      </c>
      <c r="I10" s="38">
        <v>11</v>
      </c>
      <c r="J10" s="38">
        <v>12</v>
      </c>
      <c r="K10" s="38">
        <v>12</v>
      </c>
      <c r="L10" s="38">
        <v>9</v>
      </c>
      <c r="M10" s="38">
        <v>8</v>
      </c>
      <c r="N10" s="38">
        <v>16</v>
      </c>
      <c r="O10" s="38">
        <f t="shared" si="1"/>
        <v>128</v>
      </c>
    </row>
    <row r="11" spans="1:15">
      <c r="A11" s="43">
        <v>10</v>
      </c>
      <c r="B11" s="86">
        <v>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38">
        <f t="shared" si="1"/>
        <v>0</v>
      </c>
    </row>
    <row r="12" spans="1:15">
      <c r="A12" s="37">
        <v>11</v>
      </c>
      <c r="B12" s="38">
        <v>8</v>
      </c>
      <c r="C12" s="38">
        <v>9</v>
      </c>
      <c r="D12" s="38">
        <v>4</v>
      </c>
      <c r="E12" s="38">
        <v>3</v>
      </c>
      <c r="F12" s="38">
        <v>6</v>
      </c>
      <c r="G12" s="38">
        <v>6</v>
      </c>
      <c r="H12" s="38">
        <v>22</v>
      </c>
      <c r="I12" s="38">
        <v>9</v>
      </c>
      <c r="J12" s="38">
        <v>11</v>
      </c>
      <c r="K12" s="38">
        <v>12</v>
      </c>
      <c r="L12" s="38">
        <v>7</v>
      </c>
      <c r="M12" s="38">
        <v>9</v>
      </c>
      <c r="N12" s="38">
        <v>19</v>
      </c>
      <c r="O12" s="38">
        <f t="shared" si="1"/>
        <v>125</v>
      </c>
    </row>
    <row r="13" spans="1:15">
      <c r="A13" s="37">
        <v>12</v>
      </c>
      <c r="B13" s="38">
        <v>8</v>
      </c>
      <c r="C13" s="38">
        <v>11</v>
      </c>
      <c r="D13" s="38">
        <v>3</v>
      </c>
      <c r="E13" s="38">
        <v>0</v>
      </c>
      <c r="F13" s="38">
        <v>4</v>
      </c>
      <c r="G13" s="38">
        <v>3</v>
      </c>
      <c r="H13" s="38">
        <v>17</v>
      </c>
      <c r="I13" s="38">
        <v>10</v>
      </c>
      <c r="J13" s="38">
        <v>9</v>
      </c>
      <c r="K13" s="38">
        <v>9</v>
      </c>
      <c r="L13" s="38">
        <v>9</v>
      </c>
      <c r="M13" s="38">
        <v>8</v>
      </c>
      <c r="N13" s="38">
        <v>17</v>
      </c>
      <c r="O13" s="38">
        <f t="shared" si="1"/>
        <v>108</v>
      </c>
    </row>
    <row r="14" spans="1:15">
      <c r="A14" s="37">
        <v>13</v>
      </c>
      <c r="B14" s="38">
        <v>11</v>
      </c>
      <c r="C14" s="38">
        <v>12</v>
      </c>
      <c r="D14" s="38">
        <v>4</v>
      </c>
      <c r="E14" s="38">
        <v>6</v>
      </c>
      <c r="F14" s="38">
        <v>6</v>
      </c>
      <c r="G14" s="38">
        <v>5</v>
      </c>
      <c r="H14" s="38">
        <v>22</v>
      </c>
      <c r="I14" s="38">
        <v>12</v>
      </c>
      <c r="J14" s="38">
        <v>11</v>
      </c>
      <c r="K14" s="38">
        <v>10</v>
      </c>
      <c r="L14" s="38">
        <v>12</v>
      </c>
      <c r="M14" s="38">
        <v>7</v>
      </c>
      <c r="N14" s="38">
        <v>15</v>
      </c>
      <c r="O14" s="38">
        <f t="shared" si="1"/>
        <v>133</v>
      </c>
    </row>
    <row r="15" spans="1:15">
      <c r="A15" s="37">
        <v>14</v>
      </c>
      <c r="B15" s="38">
        <v>9</v>
      </c>
      <c r="C15" s="38">
        <v>10</v>
      </c>
      <c r="D15" s="38">
        <v>2</v>
      </c>
      <c r="E15" s="38">
        <v>0</v>
      </c>
      <c r="F15" s="38">
        <v>5</v>
      </c>
      <c r="G15" s="38">
        <v>2</v>
      </c>
      <c r="H15" s="38">
        <v>18</v>
      </c>
      <c r="I15" s="38">
        <v>7</v>
      </c>
      <c r="J15" s="38">
        <v>4</v>
      </c>
      <c r="K15" s="38">
        <v>9</v>
      </c>
      <c r="L15" s="38">
        <v>6</v>
      </c>
      <c r="M15" s="38">
        <v>7</v>
      </c>
      <c r="N15" s="38">
        <v>17</v>
      </c>
      <c r="O15" s="38">
        <f t="shared" si="1"/>
        <v>96</v>
      </c>
    </row>
    <row r="16" spans="1:15">
      <c r="A16" s="37">
        <v>15</v>
      </c>
      <c r="B16" s="38">
        <v>10</v>
      </c>
      <c r="C16" s="38">
        <v>8</v>
      </c>
      <c r="D16" s="38">
        <v>4</v>
      </c>
      <c r="E16" s="38">
        <v>4</v>
      </c>
      <c r="F16" s="38">
        <v>6</v>
      </c>
      <c r="G16" s="38">
        <v>3</v>
      </c>
      <c r="H16" s="38">
        <v>21</v>
      </c>
      <c r="I16" s="38">
        <v>9</v>
      </c>
      <c r="J16" s="38">
        <v>10</v>
      </c>
      <c r="K16" s="38">
        <v>10</v>
      </c>
      <c r="L16" s="38">
        <v>9</v>
      </c>
      <c r="M16" s="38">
        <v>8</v>
      </c>
      <c r="N16" s="38">
        <v>18</v>
      </c>
      <c r="O16" s="38">
        <f t="shared" si="1"/>
        <v>120</v>
      </c>
    </row>
    <row r="17" spans="1:15">
      <c r="A17" s="37">
        <v>16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38">
        <f t="shared" si="1"/>
        <v>0</v>
      </c>
    </row>
    <row r="18" spans="1:15">
      <c r="A18" s="37">
        <v>17</v>
      </c>
      <c r="B18" s="38">
        <v>9</v>
      </c>
      <c r="C18" s="38">
        <v>11</v>
      </c>
      <c r="D18" s="38">
        <v>3</v>
      </c>
      <c r="E18" s="38">
        <v>3</v>
      </c>
      <c r="F18" s="38">
        <v>3</v>
      </c>
      <c r="G18" s="38">
        <v>3</v>
      </c>
      <c r="H18" s="38">
        <v>14</v>
      </c>
      <c r="I18" s="38">
        <v>7</v>
      </c>
      <c r="J18" s="38">
        <v>12</v>
      </c>
      <c r="K18" s="38">
        <v>8</v>
      </c>
      <c r="L18" s="38">
        <v>11</v>
      </c>
      <c r="M18" s="38">
        <v>8</v>
      </c>
      <c r="N18" s="38">
        <v>16</v>
      </c>
      <c r="O18" s="38">
        <f t="shared" si="1"/>
        <v>108</v>
      </c>
    </row>
    <row r="19" spans="1:15">
      <c r="A19" s="37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>
      <c r="A20" s="37" t="s">
        <v>14</v>
      </c>
      <c r="B20" s="40">
        <f t="shared" ref="B20:O20" si="2">SUM(B2:B18)</f>
        <v>136</v>
      </c>
      <c r="C20" s="40">
        <f t="shared" si="2"/>
        <v>158</v>
      </c>
      <c r="D20" s="40">
        <f t="shared" si="2"/>
        <v>52</v>
      </c>
      <c r="E20" s="40">
        <f t="shared" si="2"/>
        <v>48</v>
      </c>
      <c r="F20" s="40">
        <f t="shared" si="2"/>
        <v>74</v>
      </c>
      <c r="G20" s="40">
        <f t="shared" si="2"/>
        <v>65</v>
      </c>
      <c r="H20" s="40">
        <f t="shared" si="2"/>
        <v>278</v>
      </c>
      <c r="I20" s="40">
        <f t="shared" si="2"/>
        <v>137</v>
      </c>
      <c r="J20" s="40">
        <f t="shared" si="2"/>
        <v>152</v>
      </c>
      <c r="K20" s="40">
        <f t="shared" si="2"/>
        <v>149</v>
      </c>
      <c r="L20" s="40">
        <f t="shared" si="2"/>
        <v>141</v>
      </c>
      <c r="M20" s="40">
        <f t="shared" si="2"/>
        <v>120</v>
      </c>
      <c r="N20" s="40">
        <f t="shared" si="2"/>
        <v>251</v>
      </c>
      <c r="O20" s="40">
        <f t="shared" si="2"/>
        <v>1761</v>
      </c>
    </row>
    <row r="21" spans="1:15" s="35" customFormat="1">
      <c r="A21" s="41" t="s">
        <v>13</v>
      </c>
      <c r="B21" s="42">
        <f>SUM(B20/15)</f>
        <v>9.0666666666666664</v>
      </c>
      <c r="C21" s="42">
        <f t="shared" ref="C21:N21" si="3">SUM(C20/15)</f>
        <v>10.533333333333333</v>
      </c>
      <c r="D21" s="42">
        <f t="shared" si="3"/>
        <v>3.4666666666666668</v>
      </c>
      <c r="E21" s="42">
        <f t="shared" si="3"/>
        <v>3.2</v>
      </c>
      <c r="F21" s="42">
        <f t="shared" si="3"/>
        <v>4.9333333333333336</v>
      </c>
      <c r="G21" s="42">
        <f t="shared" si="3"/>
        <v>4.333333333333333</v>
      </c>
      <c r="H21" s="42">
        <f t="shared" si="3"/>
        <v>18.533333333333335</v>
      </c>
      <c r="I21" s="42">
        <f t="shared" si="3"/>
        <v>9.1333333333333329</v>
      </c>
      <c r="J21" s="42">
        <f t="shared" si="3"/>
        <v>10.133333333333333</v>
      </c>
      <c r="K21" s="42">
        <f t="shared" si="3"/>
        <v>9.9333333333333336</v>
      </c>
      <c r="L21" s="42">
        <f t="shared" si="3"/>
        <v>9.4</v>
      </c>
      <c r="M21" s="42">
        <f t="shared" si="3"/>
        <v>8</v>
      </c>
      <c r="N21" s="42">
        <f t="shared" si="3"/>
        <v>16.733333333333334</v>
      </c>
      <c r="O21" s="42">
        <f>SUM(O20/15)</f>
        <v>117.4</v>
      </c>
    </row>
    <row r="22" spans="1:15" s="35" customFormat="1">
      <c r="A22" s="41" t="s">
        <v>15</v>
      </c>
      <c r="B22" s="42">
        <f>SUM((B20/180)*100)</f>
        <v>75.555555555555557</v>
      </c>
      <c r="C22" s="42">
        <f>SUM((C20/180)*100)</f>
        <v>87.777777777777771</v>
      </c>
      <c r="D22" s="42">
        <f>SUM((D20/90)*100)</f>
        <v>57.777777777777771</v>
      </c>
      <c r="E22" s="42">
        <f t="shared" ref="E22:G22" si="4">SUM((E20/90)*100)</f>
        <v>53.333333333333336</v>
      </c>
      <c r="F22" s="42">
        <f t="shared" si="4"/>
        <v>82.222222222222214</v>
      </c>
      <c r="G22" s="42">
        <f t="shared" si="4"/>
        <v>72.222222222222214</v>
      </c>
      <c r="H22" s="42">
        <f>SUM((H20/360)*100)</f>
        <v>77.222222222222229</v>
      </c>
      <c r="I22" s="42">
        <f t="shared" ref="I22:L22" si="5">SUM((I20/180)*100)</f>
        <v>76.111111111111114</v>
      </c>
      <c r="J22" s="42">
        <f t="shared" si="5"/>
        <v>84.444444444444443</v>
      </c>
      <c r="K22" s="42">
        <f t="shared" si="5"/>
        <v>82.777777777777771</v>
      </c>
      <c r="L22" s="42">
        <f t="shared" si="5"/>
        <v>78.333333333333329</v>
      </c>
      <c r="M22" s="42">
        <f>SUM((M20/150)*100)</f>
        <v>80</v>
      </c>
      <c r="N22" s="42">
        <f>SUM((N20/300)*100)</f>
        <v>83.666666666666671</v>
      </c>
      <c r="O22" s="42">
        <f>SUM((O20/2250)*100)</f>
        <v>78.266666666666666</v>
      </c>
    </row>
  </sheetData>
  <phoneticPr fontId="2" type="noConversion"/>
  <printOptions gridLines="1"/>
  <pageMargins left="0.39370078740157483" right="0.39370078740157483" top="0.98425196850393704" bottom="0.59055118110236227" header="0.39370078740157483" footer="0.39370078740157483"/>
  <pageSetup paperSize="9" orientation="landscape"/>
  <headerFooter>
    <oddHeader>&amp;C&amp;F - &amp;A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2"/>
  <sheetViews>
    <sheetView view="pageLayout" topLeftCell="A7" zoomScale="125" zoomScaleNormal="125" zoomScalePageLayoutView="125" workbookViewId="0">
      <selection activeCell="F22" sqref="F22"/>
    </sheetView>
  </sheetViews>
  <sheetFormatPr baseColWidth="10" defaultColWidth="8.83203125" defaultRowHeight="13"/>
  <cols>
    <col min="1" max="1" width="6.6640625" style="33" customWidth="1"/>
    <col min="2" max="14" width="7.6640625" style="20" customWidth="1"/>
    <col min="15" max="15" width="8.6640625" style="20" customWidth="1"/>
    <col min="16" max="16384" width="8.83203125" style="20"/>
  </cols>
  <sheetData>
    <row r="1" spans="1:15" s="34" customFormat="1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11</v>
      </c>
      <c r="I1" s="36" t="s">
        <v>12</v>
      </c>
      <c r="J1" s="36" t="s">
        <v>7</v>
      </c>
      <c r="K1" s="36" t="s">
        <v>8</v>
      </c>
      <c r="L1" s="36" t="s">
        <v>9</v>
      </c>
      <c r="M1" s="36" t="s">
        <v>31</v>
      </c>
      <c r="N1" s="36" t="s">
        <v>32</v>
      </c>
      <c r="O1" s="36" t="s">
        <v>10</v>
      </c>
    </row>
    <row r="2" spans="1:15">
      <c r="A2" s="37">
        <v>1</v>
      </c>
      <c r="B2" s="38">
        <v>10</v>
      </c>
      <c r="C2" s="38">
        <v>10</v>
      </c>
      <c r="D2" s="38">
        <v>3</v>
      </c>
      <c r="E2" s="38">
        <v>3</v>
      </c>
      <c r="F2" s="38">
        <v>3</v>
      </c>
      <c r="G2" s="38">
        <v>5</v>
      </c>
      <c r="H2" s="38">
        <v>14</v>
      </c>
      <c r="I2" s="38">
        <v>12</v>
      </c>
      <c r="J2" s="38">
        <v>7</v>
      </c>
      <c r="K2" s="38">
        <v>9</v>
      </c>
      <c r="L2" s="38">
        <v>9</v>
      </c>
      <c r="M2" s="38">
        <v>9</v>
      </c>
      <c r="N2" s="38">
        <v>17</v>
      </c>
      <c r="O2" s="38">
        <f t="shared" ref="O2:O6" si="0" xml:space="preserve"> SUM(B2:N2)</f>
        <v>111</v>
      </c>
    </row>
    <row r="3" spans="1:15">
      <c r="A3" s="37">
        <v>2</v>
      </c>
      <c r="B3" s="38">
        <v>9</v>
      </c>
      <c r="C3" s="38">
        <v>9</v>
      </c>
      <c r="D3" s="38">
        <v>2</v>
      </c>
      <c r="E3" s="38">
        <v>3</v>
      </c>
      <c r="F3" s="38">
        <v>4</v>
      </c>
      <c r="G3" s="38">
        <v>6</v>
      </c>
      <c r="H3" s="38">
        <v>19</v>
      </c>
      <c r="I3" s="38">
        <v>9</v>
      </c>
      <c r="J3" s="38">
        <v>7</v>
      </c>
      <c r="K3" s="38">
        <v>7</v>
      </c>
      <c r="L3" s="38">
        <v>6</v>
      </c>
      <c r="M3" s="38">
        <v>10</v>
      </c>
      <c r="N3" s="38">
        <v>18</v>
      </c>
      <c r="O3" s="38">
        <f t="shared" si="0"/>
        <v>109</v>
      </c>
    </row>
    <row r="4" spans="1:15">
      <c r="A4" s="37">
        <v>3</v>
      </c>
      <c r="B4" s="86">
        <v>0</v>
      </c>
      <c r="C4" s="86">
        <v>0</v>
      </c>
      <c r="D4" s="86">
        <v>0</v>
      </c>
      <c r="E4" s="86">
        <v>0</v>
      </c>
      <c r="F4" s="86">
        <v>0</v>
      </c>
      <c r="G4" s="86">
        <v>0</v>
      </c>
      <c r="H4" s="86">
        <v>0</v>
      </c>
      <c r="I4" s="86">
        <v>0</v>
      </c>
      <c r="J4" s="86">
        <v>0</v>
      </c>
      <c r="K4" s="86">
        <v>0</v>
      </c>
      <c r="L4" s="86">
        <v>0</v>
      </c>
      <c r="M4" s="86">
        <v>0</v>
      </c>
      <c r="N4" s="86">
        <v>0</v>
      </c>
      <c r="O4" s="38">
        <f t="shared" si="0"/>
        <v>0</v>
      </c>
    </row>
    <row r="5" spans="1:15">
      <c r="A5" s="43">
        <v>4</v>
      </c>
      <c r="B5" s="38">
        <v>10</v>
      </c>
      <c r="C5" s="38">
        <v>10</v>
      </c>
      <c r="D5" s="38">
        <v>3</v>
      </c>
      <c r="E5" s="38">
        <v>3</v>
      </c>
      <c r="F5" s="38">
        <v>5</v>
      </c>
      <c r="G5" s="38">
        <v>3</v>
      </c>
      <c r="H5" s="38">
        <v>16</v>
      </c>
      <c r="I5" s="38">
        <v>7</v>
      </c>
      <c r="J5" s="38">
        <v>7</v>
      </c>
      <c r="K5" s="38">
        <v>12</v>
      </c>
      <c r="L5" s="38">
        <v>8</v>
      </c>
      <c r="M5" s="38">
        <v>8</v>
      </c>
      <c r="N5" s="38">
        <v>11</v>
      </c>
      <c r="O5" s="38">
        <f t="shared" si="0"/>
        <v>103</v>
      </c>
    </row>
    <row r="6" spans="1:15">
      <c r="A6" s="43">
        <v>5</v>
      </c>
      <c r="B6" s="38">
        <v>9</v>
      </c>
      <c r="C6" s="38">
        <v>9</v>
      </c>
      <c r="D6" s="38">
        <v>1</v>
      </c>
      <c r="E6" s="38">
        <v>2</v>
      </c>
      <c r="F6" s="38">
        <v>3</v>
      </c>
      <c r="G6" s="38">
        <v>4</v>
      </c>
      <c r="H6" s="38">
        <v>20</v>
      </c>
      <c r="I6" s="38">
        <v>8</v>
      </c>
      <c r="J6" s="38">
        <v>9</v>
      </c>
      <c r="K6" s="38">
        <v>9</v>
      </c>
      <c r="L6" s="38">
        <v>8</v>
      </c>
      <c r="M6" s="38">
        <v>8</v>
      </c>
      <c r="N6" s="38">
        <v>15</v>
      </c>
      <c r="O6" s="38">
        <f t="shared" si="0"/>
        <v>105</v>
      </c>
    </row>
    <row r="7" spans="1:15">
      <c r="A7" s="43">
        <v>6</v>
      </c>
      <c r="B7" s="38">
        <v>8</v>
      </c>
      <c r="C7" s="38">
        <v>10</v>
      </c>
      <c r="D7" s="38">
        <v>3</v>
      </c>
      <c r="E7" s="38">
        <v>1</v>
      </c>
      <c r="F7" s="38">
        <v>5</v>
      </c>
      <c r="G7" s="38">
        <v>5</v>
      </c>
      <c r="H7" s="38">
        <v>17</v>
      </c>
      <c r="I7" s="38">
        <v>4</v>
      </c>
      <c r="J7" s="38">
        <v>5</v>
      </c>
      <c r="K7" s="38">
        <v>7</v>
      </c>
      <c r="L7" s="38">
        <v>10</v>
      </c>
      <c r="M7" s="38">
        <v>7</v>
      </c>
      <c r="N7" s="38">
        <v>17</v>
      </c>
      <c r="O7" s="38">
        <f xml:space="preserve"> SUM(B7:N7)</f>
        <v>99</v>
      </c>
    </row>
    <row r="8" spans="1:15">
      <c r="A8" s="43">
        <v>7</v>
      </c>
      <c r="B8" s="38">
        <v>11</v>
      </c>
      <c r="C8" s="38">
        <v>10</v>
      </c>
      <c r="D8" s="38">
        <v>2</v>
      </c>
      <c r="E8" s="38">
        <v>3</v>
      </c>
      <c r="F8" s="38">
        <v>5</v>
      </c>
      <c r="G8" s="38">
        <v>5</v>
      </c>
      <c r="H8" s="38">
        <v>19</v>
      </c>
      <c r="I8" s="38">
        <v>6</v>
      </c>
      <c r="J8" s="38">
        <v>6</v>
      </c>
      <c r="K8" s="38">
        <v>6</v>
      </c>
      <c r="L8" s="38">
        <v>7</v>
      </c>
      <c r="M8" s="38">
        <v>7</v>
      </c>
      <c r="N8" s="38">
        <v>15</v>
      </c>
      <c r="O8" s="38">
        <f t="shared" ref="O8:O18" si="1" xml:space="preserve"> SUM(B8:N8)</f>
        <v>102</v>
      </c>
    </row>
    <row r="9" spans="1:15">
      <c r="A9" s="43">
        <v>8</v>
      </c>
      <c r="B9" s="38">
        <v>7</v>
      </c>
      <c r="C9" s="38">
        <v>7</v>
      </c>
      <c r="D9" s="38">
        <v>3</v>
      </c>
      <c r="E9" s="38">
        <v>4</v>
      </c>
      <c r="F9" s="38">
        <v>5</v>
      </c>
      <c r="G9" s="38">
        <v>4</v>
      </c>
      <c r="H9" s="38">
        <v>16</v>
      </c>
      <c r="I9" s="38">
        <v>8</v>
      </c>
      <c r="J9" s="38">
        <v>8</v>
      </c>
      <c r="K9" s="38">
        <v>7</v>
      </c>
      <c r="L9" s="38">
        <v>6</v>
      </c>
      <c r="M9" s="38">
        <v>7</v>
      </c>
      <c r="N9" s="38">
        <v>17</v>
      </c>
      <c r="O9" s="38">
        <f t="shared" si="1"/>
        <v>99</v>
      </c>
    </row>
    <row r="10" spans="1:15">
      <c r="A10" s="43">
        <v>9</v>
      </c>
      <c r="B10" s="86">
        <v>0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38">
        <f t="shared" si="1"/>
        <v>0</v>
      </c>
    </row>
    <row r="11" spans="1:15">
      <c r="A11" s="43">
        <v>10</v>
      </c>
      <c r="B11" s="38">
        <v>7</v>
      </c>
      <c r="C11" s="38">
        <v>8</v>
      </c>
      <c r="D11" s="38">
        <v>4</v>
      </c>
      <c r="E11" s="38">
        <v>3</v>
      </c>
      <c r="F11" s="38">
        <v>4</v>
      </c>
      <c r="G11" s="38">
        <v>4</v>
      </c>
      <c r="H11" s="38">
        <v>18</v>
      </c>
      <c r="I11" s="38">
        <v>7</v>
      </c>
      <c r="J11" s="38">
        <v>5</v>
      </c>
      <c r="K11" s="38">
        <v>5</v>
      </c>
      <c r="L11" s="38">
        <v>6</v>
      </c>
      <c r="M11" s="38">
        <v>9</v>
      </c>
      <c r="N11" s="38">
        <v>12</v>
      </c>
      <c r="O11" s="38">
        <f t="shared" si="1"/>
        <v>92</v>
      </c>
    </row>
    <row r="12" spans="1:15">
      <c r="A12" s="43">
        <v>11</v>
      </c>
      <c r="B12" s="38">
        <v>10</v>
      </c>
      <c r="C12" s="38">
        <v>6</v>
      </c>
      <c r="D12" s="38">
        <v>3</v>
      </c>
      <c r="E12" s="38">
        <v>3</v>
      </c>
      <c r="F12" s="38">
        <v>5</v>
      </c>
      <c r="G12" s="38">
        <v>4</v>
      </c>
      <c r="H12" s="38">
        <v>18</v>
      </c>
      <c r="I12" s="38">
        <v>9</v>
      </c>
      <c r="J12" s="38">
        <v>6</v>
      </c>
      <c r="K12" s="38">
        <v>9</v>
      </c>
      <c r="L12" s="38">
        <v>5</v>
      </c>
      <c r="M12" s="38">
        <v>9</v>
      </c>
      <c r="N12" s="38">
        <v>15</v>
      </c>
      <c r="O12" s="38">
        <f t="shared" si="1"/>
        <v>102</v>
      </c>
    </row>
    <row r="13" spans="1:15">
      <c r="A13" s="43">
        <v>12</v>
      </c>
      <c r="B13" s="38">
        <v>9</v>
      </c>
      <c r="C13" s="38">
        <v>10</v>
      </c>
      <c r="D13" s="38">
        <v>2</v>
      </c>
      <c r="E13" s="38">
        <v>0</v>
      </c>
      <c r="F13" s="38">
        <v>4</v>
      </c>
      <c r="G13" s="38">
        <v>3</v>
      </c>
      <c r="H13" s="38">
        <v>16</v>
      </c>
      <c r="I13" s="38">
        <v>7</v>
      </c>
      <c r="J13" s="38">
        <v>4</v>
      </c>
      <c r="K13" s="38">
        <v>10</v>
      </c>
      <c r="L13" s="38">
        <v>5</v>
      </c>
      <c r="M13" s="38">
        <v>6</v>
      </c>
      <c r="N13" s="38">
        <v>13</v>
      </c>
      <c r="O13" s="38">
        <f t="shared" si="1"/>
        <v>89</v>
      </c>
    </row>
    <row r="14" spans="1:15">
      <c r="A14" s="43">
        <v>13</v>
      </c>
      <c r="B14" s="38">
        <v>10</v>
      </c>
      <c r="C14" s="38">
        <v>7</v>
      </c>
      <c r="D14" s="38">
        <v>3</v>
      </c>
      <c r="E14" s="38">
        <v>5</v>
      </c>
      <c r="F14" s="38">
        <v>2</v>
      </c>
      <c r="G14" s="38">
        <v>4</v>
      </c>
      <c r="H14" s="38">
        <v>18</v>
      </c>
      <c r="I14" s="38">
        <v>8</v>
      </c>
      <c r="J14" s="38">
        <v>7</v>
      </c>
      <c r="K14" s="38">
        <v>8</v>
      </c>
      <c r="L14" s="38">
        <v>8</v>
      </c>
      <c r="M14" s="38">
        <v>8</v>
      </c>
      <c r="N14" s="38">
        <v>16</v>
      </c>
      <c r="O14" s="38">
        <f t="shared" si="1"/>
        <v>104</v>
      </c>
    </row>
    <row r="15" spans="1:15">
      <c r="A15" s="37">
        <v>14</v>
      </c>
      <c r="B15" s="38">
        <v>11</v>
      </c>
      <c r="C15" s="38">
        <v>10</v>
      </c>
      <c r="D15" s="38">
        <v>1</v>
      </c>
      <c r="E15" s="38">
        <v>2</v>
      </c>
      <c r="F15" s="38">
        <v>4</v>
      </c>
      <c r="G15" s="38">
        <v>3</v>
      </c>
      <c r="H15" s="38">
        <v>17</v>
      </c>
      <c r="I15" s="38">
        <v>6</v>
      </c>
      <c r="J15" s="38">
        <v>8</v>
      </c>
      <c r="K15" s="38">
        <v>7</v>
      </c>
      <c r="L15" s="38">
        <v>9</v>
      </c>
      <c r="M15" s="38">
        <v>9</v>
      </c>
      <c r="N15" s="38">
        <v>19</v>
      </c>
      <c r="O15" s="38">
        <f t="shared" si="1"/>
        <v>106</v>
      </c>
    </row>
    <row r="16" spans="1:15">
      <c r="A16" s="37">
        <v>15</v>
      </c>
      <c r="B16" s="38">
        <v>7</v>
      </c>
      <c r="C16" s="38">
        <v>7</v>
      </c>
      <c r="D16" s="38">
        <v>0</v>
      </c>
      <c r="E16" s="38">
        <v>1</v>
      </c>
      <c r="F16" s="38">
        <v>4</v>
      </c>
      <c r="G16" s="38">
        <v>0</v>
      </c>
      <c r="H16" s="38">
        <v>15</v>
      </c>
      <c r="I16" s="38">
        <v>6</v>
      </c>
      <c r="J16" s="38">
        <v>4</v>
      </c>
      <c r="K16" s="38">
        <v>8</v>
      </c>
      <c r="L16" s="38">
        <v>5</v>
      </c>
      <c r="M16" s="38">
        <v>8</v>
      </c>
      <c r="N16" s="38">
        <v>15</v>
      </c>
      <c r="O16" s="38">
        <f t="shared" si="1"/>
        <v>80</v>
      </c>
    </row>
    <row r="17" spans="1:15">
      <c r="A17" s="37">
        <v>16</v>
      </c>
      <c r="B17" s="38">
        <v>10</v>
      </c>
      <c r="C17" s="38">
        <v>8</v>
      </c>
      <c r="D17" s="38">
        <v>3</v>
      </c>
      <c r="E17" s="38">
        <v>4</v>
      </c>
      <c r="F17" s="38">
        <v>4</v>
      </c>
      <c r="G17" s="38">
        <v>5</v>
      </c>
      <c r="H17" s="38">
        <v>20</v>
      </c>
      <c r="I17" s="38">
        <v>5</v>
      </c>
      <c r="J17" s="38">
        <v>9</v>
      </c>
      <c r="K17" s="38">
        <v>5</v>
      </c>
      <c r="L17" s="38">
        <v>10</v>
      </c>
      <c r="M17" s="38">
        <v>9</v>
      </c>
      <c r="N17" s="38">
        <v>18</v>
      </c>
      <c r="O17" s="38">
        <f t="shared" si="1"/>
        <v>110</v>
      </c>
    </row>
    <row r="18" spans="1:15">
      <c r="A18" s="37">
        <v>17</v>
      </c>
      <c r="B18" s="38">
        <v>3</v>
      </c>
      <c r="C18" s="38">
        <v>10</v>
      </c>
      <c r="D18" s="38">
        <v>2</v>
      </c>
      <c r="E18" s="38">
        <v>1</v>
      </c>
      <c r="F18" s="38">
        <v>2</v>
      </c>
      <c r="G18" s="38">
        <v>2</v>
      </c>
      <c r="H18" s="38">
        <v>16</v>
      </c>
      <c r="I18" s="38">
        <v>6</v>
      </c>
      <c r="J18" s="38">
        <v>5</v>
      </c>
      <c r="K18" s="38">
        <v>6</v>
      </c>
      <c r="L18" s="38">
        <v>9</v>
      </c>
      <c r="M18" s="38">
        <v>4</v>
      </c>
      <c r="N18" s="38">
        <v>12</v>
      </c>
      <c r="O18" s="38">
        <f t="shared" si="1"/>
        <v>78</v>
      </c>
    </row>
    <row r="19" spans="1:15">
      <c r="A19" s="37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>
      <c r="A20" s="37" t="s">
        <v>14</v>
      </c>
      <c r="B20" s="40">
        <f t="shared" ref="B20:O20" si="2">SUM(B2:B18)</f>
        <v>131</v>
      </c>
      <c r="C20" s="40">
        <f t="shared" si="2"/>
        <v>131</v>
      </c>
      <c r="D20" s="40">
        <f t="shared" si="2"/>
        <v>35</v>
      </c>
      <c r="E20" s="40">
        <f t="shared" si="2"/>
        <v>38</v>
      </c>
      <c r="F20" s="40">
        <f t="shared" si="2"/>
        <v>59</v>
      </c>
      <c r="G20" s="40">
        <f t="shared" si="2"/>
        <v>57</v>
      </c>
      <c r="H20" s="40">
        <f t="shared" si="2"/>
        <v>259</v>
      </c>
      <c r="I20" s="40">
        <f t="shared" si="2"/>
        <v>108</v>
      </c>
      <c r="J20" s="40">
        <f t="shared" si="2"/>
        <v>97</v>
      </c>
      <c r="K20" s="40">
        <f t="shared" si="2"/>
        <v>115</v>
      </c>
      <c r="L20" s="40">
        <f t="shared" si="2"/>
        <v>111</v>
      </c>
      <c r="M20" s="40">
        <f t="shared" si="2"/>
        <v>118</v>
      </c>
      <c r="N20" s="40">
        <f t="shared" si="2"/>
        <v>230</v>
      </c>
      <c r="O20" s="40">
        <f t="shared" si="2"/>
        <v>1489</v>
      </c>
    </row>
    <row r="21" spans="1:15" s="35" customFormat="1">
      <c r="A21" s="41" t="s">
        <v>13</v>
      </c>
      <c r="B21" s="42">
        <f>SUM(B20/15)</f>
        <v>8.7333333333333325</v>
      </c>
      <c r="C21" s="42">
        <f t="shared" ref="C21:N21" si="3">SUM(C20/15)</f>
        <v>8.7333333333333325</v>
      </c>
      <c r="D21" s="42">
        <f t="shared" si="3"/>
        <v>2.3333333333333335</v>
      </c>
      <c r="E21" s="42">
        <f t="shared" si="3"/>
        <v>2.5333333333333332</v>
      </c>
      <c r="F21" s="42">
        <f t="shared" si="3"/>
        <v>3.9333333333333331</v>
      </c>
      <c r="G21" s="42">
        <f t="shared" si="3"/>
        <v>3.8</v>
      </c>
      <c r="H21" s="42">
        <f t="shared" si="3"/>
        <v>17.266666666666666</v>
      </c>
      <c r="I21" s="42">
        <f t="shared" si="3"/>
        <v>7.2</v>
      </c>
      <c r="J21" s="42">
        <f t="shared" si="3"/>
        <v>6.4666666666666668</v>
      </c>
      <c r="K21" s="42">
        <f t="shared" si="3"/>
        <v>7.666666666666667</v>
      </c>
      <c r="L21" s="42">
        <f t="shared" si="3"/>
        <v>7.4</v>
      </c>
      <c r="M21" s="42">
        <f t="shared" si="3"/>
        <v>7.8666666666666663</v>
      </c>
      <c r="N21" s="42">
        <f t="shared" si="3"/>
        <v>15.333333333333334</v>
      </c>
      <c r="O21" s="42">
        <f>SUM(O20/15)</f>
        <v>99.266666666666666</v>
      </c>
    </row>
    <row r="22" spans="1:15" s="35" customFormat="1">
      <c r="A22" s="41" t="s">
        <v>15</v>
      </c>
      <c r="B22" s="42">
        <f>SUM((B20/180)*100)</f>
        <v>72.777777777777771</v>
      </c>
      <c r="C22" s="42">
        <f>SUM((C20/180)*100)</f>
        <v>72.777777777777771</v>
      </c>
      <c r="D22" s="42">
        <f>SUM((D20/90)*100)</f>
        <v>38.888888888888893</v>
      </c>
      <c r="E22" s="42">
        <f t="shared" ref="E22:G22" si="4">SUM((E20/90)*100)</f>
        <v>42.222222222222221</v>
      </c>
      <c r="F22" s="42">
        <f t="shared" si="4"/>
        <v>65.555555555555557</v>
      </c>
      <c r="G22" s="42">
        <f t="shared" si="4"/>
        <v>63.333333333333329</v>
      </c>
      <c r="H22" s="42">
        <f>SUM((H20/360)*100)</f>
        <v>71.944444444444443</v>
      </c>
      <c r="I22" s="42">
        <f t="shared" ref="I22:L22" si="5">SUM((I20/180)*100)</f>
        <v>60</v>
      </c>
      <c r="J22" s="42">
        <f t="shared" si="5"/>
        <v>53.888888888888886</v>
      </c>
      <c r="K22" s="42">
        <f t="shared" si="5"/>
        <v>63.888888888888886</v>
      </c>
      <c r="L22" s="42">
        <f t="shared" si="5"/>
        <v>61.666666666666671</v>
      </c>
      <c r="M22" s="42">
        <f>SUM((M20/150)*100)</f>
        <v>78.666666666666657</v>
      </c>
      <c r="N22" s="42">
        <f>SUM((N20/300)*100)</f>
        <v>76.666666666666671</v>
      </c>
      <c r="O22" s="42">
        <f>SUM((O20/2250)*100)</f>
        <v>66.177777777777777</v>
      </c>
    </row>
  </sheetData>
  <phoneticPr fontId="2" type="noConversion"/>
  <printOptions gridLines="1"/>
  <pageMargins left="0.39000000000000007" right="0.39000000000000007" top="0.98" bottom="0.59" header="0.39000000000000007" footer="0.39000000000000007"/>
  <pageSetup paperSize="9" orientation="landscape"/>
  <headerFooter>
    <oddHeader>&amp;C&amp;F - &amp;A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2"/>
  <sheetViews>
    <sheetView view="pageLayout" topLeftCell="A2" zoomScale="125" zoomScaleNormal="125" zoomScalePageLayoutView="125" workbookViewId="0">
      <selection activeCell="N24" sqref="N24"/>
    </sheetView>
  </sheetViews>
  <sheetFormatPr baseColWidth="10" defaultColWidth="8.83203125" defaultRowHeight="13"/>
  <cols>
    <col min="1" max="1" width="6.6640625" style="33" customWidth="1"/>
    <col min="2" max="14" width="7.6640625" style="20" customWidth="1"/>
    <col min="15" max="15" width="8.6640625" style="20" customWidth="1"/>
    <col min="16" max="16384" width="8.83203125" style="20"/>
  </cols>
  <sheetData>
    <row r="1" spans="1:15" s="34" customFormat="1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11</v>
      </c>
      <c r="I1" s="36" t="s">
        <v>12</v>
      </c>
      <c r="J1" s="36" t="s">
        <v>7</v>
      </c>
      <c r="K1" s="36" t="s">
        <v>8</v>
      </c>
      <c r="L1" s="36" t="s">
        <v>9</v>
      </c>
      <c r="M1" s="36" t="s">
        <v>31</v>
      </c>
      <c r="N1" s="36" t="s">
        <v>32</v>
      </c>
      <c r="O1" s="36" t="s">
        <v>10</v>
      </c>
    </row>
    <row r="2" spans="1:15">
      <c r="A2" s="37">
        <v>1</v>
      </c>
      <c r="B2" s="38">
        <v>7</v>
      </c>
      <c r="C2" s="38">
        <v>3</v>
      </c>
      <c r="D2" s="38">
        <v>3</v>
      </c>
      <c r="E2" s="38">
        <v>6</v>
      </c>
      <c r="F2" s="38">
        <v>4</v>
      </c>
      <c r="G2" s="38">
        <v>1</v>
      </c>
      <c r="H2" s="38">
        <v>8</v>
      </c>
      <c r="I2" s="38">
        <v>10</v>
      </c>
      <c r="J2" s="38">
        <v>4</v>
      </c>
      <c r="K2" s="38">
        <v>7</v>
      </c>
      <c r="L2" s="38">
        <v>6</v>
      </c>
      <c r="M2" s="38">
        <v>6</v>
      </c>
      <c r="N2" s="38">
        <v>12</v>
      </c>
      <c r="O2" s="38">
        <f t="shared" ref="O2:O6" si="0" xml:space="preserve"> SUM(B2:N2)</f>
        <v>77</v>
      </c>
    </row>
    <row r="3" spans="1:15">
      <c r="A3" s="37">
        <v>2</v>
      </c>
      <c r="B3" s="38">
        <v>8</v>
      </c>
      <c r="C3" s="38">
        <v>9</v>
      </c>
      <c r="D3" s="38">
        <v>3</v>
      </c>
      <c r="E3" s="38">
        <v>5</v>
      </c>
      <c r="F3" s="38">
        <v>4</v>
      </c>
      <c r="G3" s="38">
        <v>4</v>
      </c>
      <c r="H3" s="38">
        <v>16</v>
      </c>
      <c r="I3" s="38">
        <v>8</v>
      </c>
      <c r="J3" s="38">
        <v>10</v>
      </c>
      <c r="K3" s="38">
        <v>5</v>
      </c>
      <c r="L3" s="38">
        <v>4</v>
      </c>
      <c r="M3" s="38">
        <v>8</v>
      </c>
      <c r="N3" s="38">
        <v>17</v>
      </c>
      <c r="O3" s="38">
        <f t="shared" si="0"/>
        <v>101</v>
      </c>
    </row>
    <row r="4" spans="1:15">
      <c r="A4" s="37">
        <v>3</v>
      </c>
      <c r="B4" s="38">
        <v>6</v>
      </c>
      <c r="C4" s="38">
        <v>3</v>
      </c>
      <c r="D4" s="38">
        <v>4</v>
      </c>
      <c r="E4" s="38">
        <v>5</v>
      </c>
      <c r="F4" s="38">
        <v>4</v>
      </c>
      <c r="G4" s="38">
        <v>4</v>
      </c>
      <c r="H4" s="38">
        <v>15</v>
      </c>
      <c r="I4" s="38">
        <v>7</v>
      </c>
      <c r="J4" s="38">
        <v>7</v>
      </c>
      <c r="K4" s="38">
        <v>6</v>
      </c>
      <c r="L4" s="38">
        <v>5</v>
      </c>
      <c r="M4" s="38">
        <v>9</v>
      </c>
      <c r="N4" s="38">
        <v>15</v>
      </c>
      <c r="O4" s="38">
        <f t="shared" si="0"/>
        <v>90</v>
      </c>
    </row>
    <row r="5" spans="1:15">
      <c r="A5" s="37">
        <v>4</v>
      </c>
      <c r="B5" s="38">
        <v>7</v>
      </c>
      <c r="C5" s="38">
        <v>7</v>
      </c>
      <c r="D5" s="38">
        <v>4</v>
      </c>
      <c r="E5" s="38">
        <v>3</v>
      </c>
      <c r="F5" s="38">
        <v>3</v>
      </c>
      <c r="G5" s="38">
        <v>3</v>
      </c>
      <c r="H5" s="38">
        <v>13</v>
      </c>
      <c r="I5" s="38">
        <v>5</v>
      </c>
      <c r="J5" s="38">
        <v>6</v>
      </c>
      <c r="K5" s="38">
        <v>7</v>
      </c>
      <c r="L5" s="38">
        <v>4</v>
      </c>
      <c r="M5" s="38">
        <v>7</v>
      </c>
      <c r="N5" s="38">
        <v>8</v>
      </c>
      <c r="O5" s="38">
        <f t="shared" si="0"/>
        <v>77</v>
      </c>
    </row>
    <row r="6" spans="1:15">
      <c r="A6" s="37">
        <v>5</v>
      </c>
      <c r="B6" s="38">
        <v>5</v>
      </c>
      <c r="C6" s="38">
        <v>8</v>
      </c>
      <c r="D6" s="38">
        <v>4</v>
      </c>
      <c r="E6" s="38">
        <v>5</v>
      </c>
      <c r="F6" s="38">
        <v>3</v>
      </c>
      <c r="G6" s="38">
        <v>3</v>
      </c>
      <c r="H6" s="38">
        <v>10</v>
      </c>
      <c r="I6" s="38">
        <v>9</v>
      </c>
      <c r="J6" s="38">
        <v>7</v>
      </c>
      <c r="K6" s="38">
        <v>4</v>
      </c>
      <c r="L6" s="38">
        <v>4</v>
      </c>
      <c r="M6" s="38">
        <v>6</v>
      </c>
      <c r="N6" s="38">
        <v>15</v>
      </c>
      <c r="O6" s="38">
        <f t="shared" si="0"/>
        <v>83</v>
      </c>
    </row>
    <row r="7" spans="1:15">
      <c r="A7" s="37">
        <v>6</v>
      </c>
      <c r="B7" s="38">
        <v>6</v>
      </c>
      <c r="C7" s="38">
        <v>5</v>
      </c>
      <c r="D7" s="38">
        <v>3</v>
      </c>
      <c r="E7" s="38">
        <v>4</v>
      </c>
      <c r="F7" s="38">
        <v>2</v>
      </c>
      <c r="G7" s="38">
        <v>2</v>
      </c>
      <c r="H7" s="38">
        <v>12</v>
      </c>
      <c r="I7" s="38">
        <v>4</v>
      </c>
      <c r="J7" s="38">
        <v>6</v>
      </c>
      <c r="K7" s="38">
        <v>4</v>
      </c>
      <c r="L7" s="38">
        <v>6</v>
      </c>
      <c r="M7" s="38">
        <v>6</v>
      </c>
      <c r="N7" s="38">
        <v>16</v>
      </c>
      <c r="O7" s="38">
        <f xml:space="preserve"> SUM(B7:N7)</f>
        <v>76</v>
      </c>
    </row>
    <row r="8" spans="1:15">
      <c r="A8" s="37">
        <v>7</v>
      </c>
      <c r="B8" s="86">
        <v>0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38">
        <f t="shared" ref="O8:O18" si="1" xml:space="preserve"> SUM(B8:N8)</f>
        <v>0</v>
      </c>
    </row>
    <row r="9" spans="1:15">
      <c r="A9" s="43">
        <v>8</v>
      </c>
      <c r="B9" s="38">
        <v>4</v>
      </c>
      <c r="C9" s="38">
        <v>3</v>
      </c>
      <c r="D9" s="38">
        <v>1</v>
      </c>
      <c r="E9" s="38">
        <v>2</v>
      </c>
      <c r="F9" s="38">
        <v>3</v>
      </c>
      <c r="G9" s="38">
        <v>2</v>
      </c>
      <c r="H9" s="38">
        <v>6</v>
      </c>
      <c r="I9" s="38">
        <v>4</v>
      </c>
      <c r="J9" s="38">
        <v>7</v>
      </c>
      <c r="K9" s="38">
        <v>3</v>
      </c>
      <c r="L9" s="38">
        <v>3</v>
      </c>
      <c r="M9" s="38">
        <v>5</v>
      </c>
      <c r="N9" s="38">
        <v>12</v>
      </c>
      <c r="O9" s="38">
        <f t="shared" si="1"/>
        <v>55</v>
      </c>
    </row>
    <row r="10" spans="1:15">
      <c r="A10" s="37">
        <v>9</v>
      </c>
      <c r="B10" s="38">
        <v>9</v>
      </c>
      <c r="C10" s="38">
        <v>4</v>
      </c>
      <c r="D10" s="38">
        <v>4</v>
      </c>
      <c r="E10" s="38">
        <v>6</v>
      </c>
      <c r="F10" s="38">
        <v>2</v>
      </c>
      <c r="G10" s="38">
        <v>3</v>
      </c>
      <c r="H10" s="38">
        <v>13</v>
      </c>
      <c r="I10" s="38">
        <v>5</v>
      </c>
      <c r="J10" s="38">
        <v>6</v>
      </c>
      <c r="K10" s="38">
        <v>10</v>
      </c>
      <c r="L10" s="38">
        <v>6</v>
      </c>
      <c r="M10" s="38">
        <v>6</v>
      </c>
      <c r="N10" s="38">
        <v>14</v>
      </c>
      <c r="O10" s="38">
        <f t="shared" si="1"/>
        <v>88</v>
      </c>
    </row>
    <row r="11" spans="1:15">
      <c r="A11" s="37">
        <v>10</v>
      </c>
      <c r="B11" s="38">
        <v>6</v>
      </c>
      <c r="C11" s="38">
        <v>4</v>
      </c>
      <c r="D11" s="38">
        <v>6</v>
      </c>
      <c r="E11" s="38">
        <v>3</v>
      </c>
      <c r="F11" s="38">
        <v>4</v>
      </c>
      <c r="G11" s="38">
        <v>2</v>
      </c>
      <c r="H11" s="38">
        <v>11</v>
      </c>
      <c r="I11" s="38">
        <v>6</v>
      </c>
      <c r="J11" s="38">
        <v>6</v>
      </c>
      <c r="K11" s="38">
        <v>4</v>
      </c>
      <c r="L11" s="38">
        <v>4</v>
      </c>
      <c r="M11" s="38">
        <v>5</v>
      </c>
      <c r="N11" s="38">
        <v>12</v>
      </c>
      <c r="O11" s="38">
        <f t="shared" si="1"/>
        <v>73</v>
      </c>
    </row>
    <row r="12" spans="1:15">
      <c r="A12" s="37">
        <v>11</v>
      </c>
      <c r="B12" s="38">
        <v>6</v>
      </c>
      <c r="C12" s="38">
        <v>3</v>
      </c>
      <c r="D12" s="38">
        <v>5</v>
      </c>
      <c r="E12" s="38">
        <v>4</v>
      </c>
      <c r="F12" s="38">
        <v>5</v>
      </c>
      <c r="G12" s="38">
        <v>0</v>
      </c>
      <c r="H12" s="38">
        <v>10</v>
      </c>
      <c r="I12" s="38">
        <v>8</v>
      </c>
      <c r="J12" s="38">
        <v>6</v>
      </c>
      <c r="K12" s="38">
        <v>6</v>
      </c>
      <c r="L12" s="38">
        <v>2</v>
      </c>
      <c r="M12" s="38">
        <v>7</v>
      </c>
      <c r="N12" s="38">
        <v>15</v>
      </c>
      <c r="O12" s="38">
        <f t="shared" si="1"/>
        <v>77</v>
      </c>
    </row>
    <row r="13" spans="1:15">
      <c r="A13" s="37">
        <v>12</v>
      </c>
      <c r="B13" s="38">
        <v>6</v>
      </c>
      <c r="C13" s="38">
        <v>7</v>
      </c>
      <c r="D13" s="38">
        <v>3</v>
      </c>
      <c r="E13" s="38">
        <v>3</v>
      </c>
      <c r="F13" s="38">
        <v>4</v>
      </c>
      <c r="G13" s="38">
        <v>3</v>
      </c>
      <c r="H13" s="38">
        <v>8</v>
      </c>
      <c r="I13" s="38">
        <v>6</v>
      </c>
      <c r="J13" s="38">
        <v>6</v>
      </c>
      <c r="K13" s="38">
        <v>10</v>
      </c>
      <c r="L13" s="38">
        <v>5</v>
      </c>
      <c r="M13" s="38">
        <v>6</v>
      </c>
      <c r="N13" s="38">
        <v>13</v>
      </c>
      <c r="O13" s="38">
        <f t="shared" si="1"/>
        <v>80</v>
      </c>
    </row>
    <row r="14" spans="1:15">
      <c r="A14" s="37">
        <v>13</v>
      </c>
      <c r="B14" s="38">
        <v>9</v>
      </c>
      <c r="C14" s="38">
        <v>5</v>
      </c>
      <c r="D14" s="38">
        <v>4</v>
      </c>
      <c r="E14" s="38">
        <v>4</v>
      </c>
      <c r="F14" s="38">
        <v>2</v>
      </c>
      <c r="G14" s="38">
        <v>3</v>
      </c>
      <c r="H14" s="38">
        <v>11</v>
      </c>
      <c r="I14" s="38">
        <v>10</v>
      </c>
      <c r="J14" s="38">
        <v>7</v>
      </c>
      <c r="K14" s="38">
        <v>5</v>
      </c>
      <c r="L14" s="38">
        <v>6</v>
      </c>
      <c r="M14" s="38">
        <v>7</v>
      </c>
      <c r="N14" s="38">
        <v>13</v>
      </c>
      <c r="O14" s="38">
        <f t="shared" si="1"/>
        <v>86</v>
      </c>
    </row>
    <row r="15" spans="1:15">
      <c r="A15" s="37">
        <v>14</v>
      </c>
      <c r="B15" s="38">
        <v>6</v>
      </c>
      <c r="C15" s="38">
        <v>3</v>
      </c>
      <c r="D15" s="38">
        <v>2</v>
      </c>
      <c r="E15" s="38">
        <v>3</v>
      </c>
      <c r="F15" s="38">
        <v>2</v>
      </c>
      <c r="G15" s="38">
        <v>2</v>
      </c>
      <c r="H15" s="38">
        <v>8</v>
      </c>
      <c r="I15" s="38">
        <v>6</v>
      </c>
      <c r="J15" s="38">
        <v>7</v>
      </c>
      <c r="K15" s="38">
        <v>6</v>
      </c>
      <c r="L15" s="38">
        <v>8</v>
      </c>
      <c r="M15" s="38">
        <v>6</v>
      </c>
      <c r="N15" s="38">
        <v>9</v>
      </c>
      <c r="O15" s="38">
        <f t="shared" si="1"/>
        <v>68</v>
      </c>
    </row>
    <row r="16" spans="1:15">
      <c r="A16" s="37">
        <v>15</v>
      </c>
      <c r="B16" s="38">
        <v>8</v>
      </c>
      <c r="C16" s="38">
        <v>9</v>
      </c>
      <c r="D16" s="38">
        <v>4</v>
      </c>
      <c r="E16" s="38">
        <v>6</v>
      </c>
      <c r="F16" s="38">
        <v>4</v>
      </c>
      <c r="G16" s="38">
        <v>4</v>
      </c>
      <c r="H16" s="38">
        <v>16</v>
      </c>
      <c r="I16" s="38">
        <v>8</v>
      </c>
      <c r="J16" s="38">
        <v>10</v>
      </c>
      <c r="K16" s="38">
        <v>10</v>
      </c>
      <c r="L16" s="38">
        <v>6</v>
      </c>
      <c r="M16" s="38">
        <v>8</v>
      </c>
      <c r="N16" s="38">
        <v>13</v>
      </c>
      <c r="O16" s="38">
        <f t="shared" si="1"/>
        <v>106</v>
      </c>
    </row>
    <row r="17" spans="1:15">
      <c r="A17" s="37">
        <v>16</v>
      </c>
      <c r="B17" s="38">
        <v>4</v>
      </c>
      <c r="C17" s="38">
        <v>7</v>
      </c>
      <c r="D17" s="38">
        <v>5</v>
      </c>
      <c r="E17" s="38">
        <v>5</v>
      </c>
      <c r="F17" s="38">
        <v>4</v>
      </c>
      <c r="G17" s="38">
        <v>3</v>
      </c>
      <c r="H17" s="38">
        <v>15</v>
      </c>
      <c r="I17" s="38">
        <v>7</v>
      </c>
      <c r="J17" s="38">
        <v>6</v>
      </c>
      <c r="K17" s="38">
        <v>4</v>
      </c>
      <c r="L17" s="38">
        <v>4</v>
      </c>
      <c r="M17" s="38">
        <v>6</v>
      </c>
      <c r="N17" s="38">
        <v>17</v>
      </c>
      <c r="O17" s="38">
        <f t="shared" si="1"/>
        <v>87</v>
      </c>
    </row>
    <row r="18" spans="1:15">
      <c r="A18" s="37">
        <v>17</v>
      </c>
      <c r="B18" s="38">
        <v>8</v>
      </c>
      <c r="C18" s="38">
        <v>8</v>
      </c>
      <c r="D18" s="38">
        <v>5</v>
      </c>
      <c r="E18" s="38">
        <v>4</v>
      </c>
      <c r="F18" s="38">
        <v>2</v>
      </c>
      <c r="G18" s="38">
        <v>3</v>
      </c>
      <c r="H18" s="38">
        <v>10</v>
      </c>
      <c r="I18" s="38">
        <v>5</v>
      </c>
      <c r="J18" s="38">
        <v>4</v>
      </c>
      <c r="K18" s="38">
        <v>7</v>
      </c>
      <c r="L18" s="38">
        <v>4</v>
      </c>
      <c r="M18" s="38">
        <v>7</v>
      </c>
      <c r="N18" s="38">
        <v>14</v>
      </c>
      <c r="O18" s="38">
        <f t="shared" si="1"/>
        <v>81</v>
      </c>
    </row>
    <row r="19" spans="1:15">
      <c r="A19" s="37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>
      <c r="A20" s="37" t="s">
        <v>14</v>
      </c>
      <c r="B20" s="40">
        <f t="shared" ref="B20:O20" si="2">SUM(B2:B18)</f>
        <v>105</v>
      </c>
      <c r="C20" s="40">
        <f t="shared" si="2"/>
        <v>88</v>
      </c>
      <c r="D20" s="40">
        <f t="shared" si="2"/>
        <v>60</v>
      </c>
      <c r="E20" s="40">
        <f t="shared" si="2"/>
        <v>68</v>
      </c>
      <c r="F20" s="40">
        <f t="shared" si="2"/>
        <v>52</v>
      </c>
      <c r="G20" s="40">
        <f t="shared" si="2"/>
        <v>42</v>
      </c>
      <c r="H20" s="40">
        <f t="shared" si="2"/>
        <v>182</v>
      </c>
      <c r="I20" s="40">
        <f t="shared" si="2"/>
        <v>108</v>
      </c>
      <c r="J20" s="40">
        <f t="shared" si="2"/>
        <v>105</v>
      </c>
      <c r="K20" s="40">
        <f t="shared" si="2"/>
        <v>98</v>
      </c>
      <c r="L20" s="40">
        <f t="shared" si="2"/>
        <v>77</v>
      </c>
      <c r="M20" s="40">
        <f t="shared" si="2"/>
        <v>105</v>
      </c>
      <c r="N20" s="40">
        <f t="shared" si="2"/>
        <v>215</v>
      </c>
      <c r="O20" s="40">
        <f t="shared" si="2"/>
        <v>1305</v>
      </c>
    </row>
    <row r="21" spans="1:15" s="35" customFormat="1">
      <c r="A21" s="41" t="s">
        <v>13</v>
      </c>
      <c r="B21" s="42">
        <f>SUM(B20/16)</f>
        <v>6.5625</v>
      </c>
      <c r="C21" s="42">
        <f>SUM(C20/16)</f>
        <v>5.5</v>
      </c>
      <c r="D21" s="42">
        <f t="shared" ref="D21:O21" si="3">SUM(D20/16)</f>
        <v>3.75</v>
      </c>
      <c r="E21" s="42">
        <f t="shared" si="3"/>
        <v>4.25</v>
      </c>
      <c r="F21" s="42">
        <f t="shared" si="3"/>
        <v>3.25</v>
      </c>
      <c r="G21" s="42">
        <f t="shared" si="3"/>
        <v>2.625</v>
      </c>
      <c r="H21" s="42">
        <f t="shared" si="3"/>
        <v>11.375</v>
      </c>
      <c r="I21" s="42">
        <f t="shared" si="3"/>
        <v>6.75</v>
      </c>
      <c r="J21" s="42">
        <f t="shared" si="3"/>
        <v>6.5625</v>
      </c>
      <c r="K21" s="42">
        <f t="shared" si="3"/>
        <v>6.125</v>
      </c>
      <c r="L21" s="42">
        <f t="shared" si="3"/>
        <v>4.8125</v>
      </c>
      <c r="M21" s="42">
        <f t="shared" si="3"/>
        <v>6.5625</v>
      </c>
      <c r="N21" s="42">
        <f t="shared" si="3"/>
        <v>13.4375</v>
      </c>
      <c r="O21" s="42">
        <f t="shared" si="3"/>
        <v>81.5625</v>
      </c>
    </row>
    <row r="22" spans="1:15" s="35" customFormat="1">
      <c r="A22" s="41" t="s">
        <v>15</v>
      </c>
      <c r="B22" s="42">
        <f>SUM((B20/192)*100)</f>
        <v>54.6875</v>
      </c>
      <c r="C22" s="42">
        <f>SUM((C20/192)*100)</f>
        <v>45.833333333333329</v>
      </c>
      <c r="D22" s="42">
        <f>SUM((D20/96)*100)</f>
        <v>62.5</v>
      </c>
      <c r="E22" s="42">
        <f t="shared" ref="E22:G22" si="4">SUM((E20/96)*100)</f>
        <v>70.833333333333343</v>
      </c>
      <c r="F22" s="42">
        <f t="shared" si="4"/>
        <v>54.166666666666664</v>
      </c>
      <c r="G22" s="42">
        <f t="shared" si="4"/>
        <v>43.75</v>
      </c>
      <c r="H22" s="42">
        <f>SUM((H20/384)*100)</f>
        <v>47.395833333333329</v>
      </c>
      <c r="I22" s="42">
        <f t="shared" ref="I22:L22" si="5">SUM((I20/192)*100)</f>
        <v>56.25</v>
      </c>
      <c r="J22" s="42">
        <f t="shared" si="5"/>
        <v>54.6875</v>
      </c>
      <c r="K22" s="42">
        <f t="shared" si="5"/>
        <v>51.041666666666664</v>
      </c>
      <c r="L22" s="42">
        <f t="shared" si="5"/>
        <v>40.104166666666671</v>
      </c>
      <c r="M22" s="42">
        <f>SUM((M20/160)*100)</f>
        <v>65.625</v>
      </c>
      <c r="N22" s="42">
        <f>SUM((N20/320)*100)</f>
        <v>67.1875</v>
      </c>
      <c r="O22" s="42">
        <f>SUM((O20/2400)*100)</f>
        <v>54.374999999999993</v>
      </c>
    </row>
  </sheetData>
  <phoneticPr fontId="2" type="noConversion"/>
  <printOptions gridLines="1"/>
  <pageMargins left="0.39370078740157483" right="0.39370078740157483" top="0.98425196850393704" bottom="0.59055118110236227" header="0.39370078740157483" footer="0.39370078740157483"/>
  <pageSetup paperSize="9" orientation="landscape"/>
  <headerFooter>
    <oddHeader>&amp;C&amp;F - &amp;A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0"/>
  <sheetViews>
    <sheetView showWhiteSpace="0" view="pageLayout" zoomScale="125" zoomScaleNormal="125" zoomScalePageLayoutView="125" workbookViewId="0">
      <selection activeCell="I25" sqref="I25"/>
    </sheetView>
  </sheetViews>
  <sheetFormatPr baseColWidth="10" defaultColWidth="8.83203125" defaultRowHeight="13"/>
  <cols>
    <col min="1" max="1" width="6.6640625" style="1" customWidth="1"/>
    <col min="2" max="14" width="7.6640625" customWidth="1"/>
    <col min="15" max="15" width="8.6640625" customWidth="1"/>
    <col min="16" max="16" width="8.83203125" style="20"/>
  </cols>
  <sheetData>
    <row r="1" spans="1:16" s="2" customFormat="1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11</v>
      </c>
      <c r="I1" s="36" t="s">
        <v>12</v>
      </c>
      <c r="J1" s="36" t="s">
        <v>7</v>
      </c>
      <c r="K1" s="36" t="s">
        <v>8</v>
      </c>
      <c r="L1" s="36" t="s">
        <v>9</v>
      </c>
      <c r="M1" s="36" t="s">
        <v>31</v>
      </c>
      <c r="N1" s="36" t="s">
        <v>32</v>
      </c>
      <c r="O1" s="36" t="s">
        <v>10</v>
      </c>
      <c r="P1" s="34"/>
    </row>
    <row r="2" spans="1:16">
      <c r="A2" s="37">
        <v>1</v>
      </c>
      <c r="B2" s="38">
        <v>5</v>
      </c>
      <c r="C2" s="38">
        <v>5</v>
      </c>
      <c r="D2" s="38">
        <v>3</v>
      </c>
      <c r="E2" s="38">
        <v>5</v>
      </c>
      <c r="F2" s="38">
        <v>2</v>
      </c>
      <c r="G2" s="38">
        <v>4</v>
      </c>
      <c r="H2" s="38">
        <v>10</v>
      </c>
      <c r="I2" s="38">
        <v>6</v>
      </c>
      <c r="J2" s="38">
        <v>5</v>
      </c>
      <c r="K2" s="38">
        <v>6</v>
      </c>
      <c r="L2" s="38">
        <v>4</v>
      </c>
      <c r="M2" s="38">
        <v>5</v>
      </c>
      <c r="N2" s="38">
        <v>13</v>
      </c>
      <c r="O2" s="38">
        <f t="shared" ref="O2:O6" si="0" xml:space="preserve"> SUM(B2:N2)</f>
        <v>73</v>
      </c>
    </row>
    <row r="3" spans="1:16">
      <c r="A3" s="37">
        <v>2</v>
      </c>
      <c r="B3" s="38">
        <v>8</v>
      </c>
      <c r="C3" s="38">
        <v>6</v>
      </c>
      <c r="D3" s="38">
        <v>2</v>
      </c>
      <c r="E3" s="38">
        <v>4</v>
      </c>
      <c r="F3" s="38">
        <v>4</v>
      </c>
      <c r="G3" s="38">
        <v>3</v>
      </c>
      <c r="H3" s="38">
        <v>11</v>
      </c>
      <c r="I3" s="38">
        <v>11</v>
      </c>
      <c r="J3" s="38">
        <v>8</v>
      </c>
      <c r="K3" s="38">
        <v>6</v>
      </c>
      <c r="L3" s="38">
        <v>7</v>
      </c>
      <c r="M3" s="38">
        <v>9</v>
      </c>
      <c r="N3" s="38">
        <v>17</v>
      </c>
      <c r="O3" s="38">
        <f t="shared" si="0"/>
        <v>96</v>
      </c>
    </row>
    <row r="4" spans="1:16">
      <c r="A4" s="43">
        <v>3</v>
      </c>
      <c r="B4" s="38">
        <v>6</v>
      </c>
      <c r="C4" s="38">
        <v>4</v>
      </c>
      <c r="D4" s="38">
        <v>5</v>
      </c>
      <c r="E4" s="38">
        <v>5</v>
      </c>
      <c r="F4" s="38">
        <v>5</v>
      </c>
      <c r="G4" s="38">
        <v>2</v>
      </c>
      <c r="H4" s="38">
        <v>14</v>
      </c>
      <c r="I4" s="38">
        <v>6</v>
      </c>
      <c r="J4" s="38">
        <v>9</v>
      </c>
      <c r="K4" s="38">
        <v>5</v>
      </c>
      <c r="L4" s="38">
        <v>6</v>
      </c>
      <c r="M4" s="38">
        <v>8</v>
      </c>
      <c r="N4" s="38">
        <v>19</v>
      </c>
      <c r="O4" s="38">
        <f t="shared" si="0"/>
        <v>94</v>
      </c>
    </row>
    <row r="5" spans="1:16">
      <c r="A5" s="43">
        <v>4</v>
      </c>
      <c r="B5" s="38">
        <v>4</v>
      </c>
      <c r="C5" s="38">
        <v>5</v>
      </c>
      <c r="D5" s="38">
        <v>5</v>
      </c>
      <c r="E5" s="38">
        <v>6</v>
      </c>
      <c r="F5" s="38">
        <v>4</v>
      </c>
      <c r="G5" s="38">
        <v>2</v>
      </c>
      <c r="H5" s="38">
        <v>15</v>
      </c>
      <c r="I5" s="38">
        <v>6</v>
      </c>
      <c r="J5" s="38">
        <v>3</v>
      </c>
      <c r="K5" s="38">
        <v>7</v>
      </c>
      <c r="L5" s="38">
        <v>8</v>
      </c>
      <c r="M5" s="38">
        <v>7</v>
      </c>
      <c r="N5" s="38">
        <v>10</v>
      </c>
      <c r="O5" s="38">
        <f t="shared" si="0"/>
        <v>82</v>
      </c>
    </row>
    <row r="6" spans="1:16">
      <c r="A6" s="43">
        <v>5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8">
        <f t="shared" si="0"/>
        <v>0</v>
      </c>
    </row>
    <row r="7" spans="1:16">
      <c r="A7" s="43">
        <v>6</v>
      </c>
      <c r="B7" s="38">
        <v>5</v>
      </c>
      <c r="C7" s="38">
        <v>6</v>
      </c>
      <c r="D7" s="38">
        <v>3</v>
      </c>
      <c r="E7" s="38">
        <v>2</v>
      </c>
      <c r="F7" s="38">
        <v>3</v>
      </c>
      <c r="G7" s="38">
        <v>3</v>
      </c>
      <c r="H7" s="38">
        <v>9</v>
      </c>
      <c r="I7" s="38">
        <v>7</v>
      </c>
      <c r="J7" s="38">
        <v>3</v>
      </c>
      <c r="K7" s="38">
        <v>2</v>
      </c>
      <c r="L7" s="38">
        <v>8</v>
      </c>
      <c r="M7" s="38">
        <v>7</v>
      </c>
      <c r="N7" s="38">
        <v>15</v>
      </c>
      <c r="O7" s="38">
        <f xml:space="preserve"> SUM(B7:N7)</f>
        <v>73</v>
      </c>
    </row>
    <row r="8" spans="1:16">
      <c r="A8" s="43">
        <v>7</v>
      </c>
      <c r="B8" s="38">
        <v>8</v>
      </c>
      <c r="C8" s="38">
        <v>5</v>
      </c>
      <c r="D8" s="38">
        <v>6</v>
      </c>
      <c r="E8" s="38">
        <v>3</v>
      </c>
      <c r="F8" s="38">
        <v>4</v>
      </c>
      <c r="G8" s="38">
        <v>2</v>
      </c>
      <c r="H8" s="38">
        <v>12</v>
      </c>
      <c r="I8" s="38">
        <v>7</v>
      </c>
      <c r="J8" s="38">
        <v>4</v>
      </c>
      <c r="K8" s="38">
        <v>5</v>
      </c>
      <c r="L8" s="38">
        <v>4</v>
      </c>
      <c r="M8" s="38">
        <v>6</v>
      </c>
      <c r="N8" s="38">
        <v>15</v>
      </c>
      <c r="O8" s="38">
        <f t="shared" ref="O8:O18" si="1" xml:space="preserve"> SUM(B8:N8)</f>
        <v>81</v>
      </c>
    </row>
    <row r="9" spans="1:16">
      <c r="A9" s="43">
        <v>8</v>
      </c>
      <c r="B9" s="38">
        <v>4</v>
      </c>
      <c r="C9" s="38">
        <v>3</v>
      </c>
      <c r="D9" s="38">
        <v>6</v>
      </c>
      <c r="E9" s="38">
        <v>3</v>
      </c>
      <c r="F9" s="38">
        <v>3</v>
      </c>
      <c r="G9" s="38">
        <v>2</v>
      </c>
      <c r="H9" s="38">
        <v>12</v>
      </c>
      <c r="I9" s="38">
        <v>9</v>
      </c>
      <c r="J9" s="38">
        <v>5</v>
      </c>
      <c r="K9" s="38">
        <v>3</v>
      </c>
      <c r="L9" s="38">
        <v>2</v>
      </c>
      <c r="M9" s="38">
        <v>5</v>
      </c>
      <c r="N9" s="38">
        <v>15</v>
      </c>
      <c r="O9" s="38">
        <f t="shared" si="1"/>
        <v>72</v>
      </c>
    </row>
    <row r="10" spans="1:16">
      <c r="A10" s="43">
        <v>9</v>
      </c>
      <c r="B10" s="38">
        <v>7</v>
      </c>
      <c r="C10" s="38">
        <v>6</v>
      </c>
      <c r="D10" s="38">
        <v>5</v>
      </c>
      <c r="E10" s="38">
        <v>5</v>
      </c>
      <c r="F10" s="38">
        <v>2</v>
      </c>
      <c r="G10" s="38">
        <v>3</v>
      </c>
      <c r="H10" s="38">
        <v>17</v>
      </c>
      <c r="I10" s="38">
        <v>6</v>
      </c>
      <c r="J10" s="38">
        <v>3</v>
      </c>
      <c r="K10" s="38">
        <v>10</v>
      </c>
      <c r="L10" s="38">
        <v>5</v>
      </c>
      <c r="M10" s="38">
        <v>4</v>
      </c>
      <c r="N10" s="38">
        <v>15</v>
      </c>
      <c r="O10" s="38">
        <f t="shared" si="1"/>
        <v>88</v>
      </c>
    </row>
    <row r="11" spans="1:16">
      <c r="A11" s="43">
        <v>10</v>
      </c>
      <c r="B11" s="38">
        <v>7</v>
      </c>
      <c r="C11" s="38">
        <v>5</v>
      </c>
      <c r="D11" s="38">
        <v>5</v>
      </c>
      <c r="E11" s="38">
        <v>5</v>
      </c>
      <c r="F11" s="38">
        <v>3</v>
      </c>
      <c r="G11" s="38">
        <v>4</v>
      </c>
      <c r="H11" s="38">
        <v>12</v>
      </c>
      <c r="I11" s="38">
        <v>7</v>
      </c>
      <c r="J11" s="38">
        <v>5</v>
      </c>
      <c r="K11" s="38">
        <v>2</v>
      </c>
      <c r="L11" s="38">
        <v>8</v>
      </c>
      <c r="M11" s="38">
        <v>5</v>
      </c>
      <c r="N11" s="38">
        <v>10</v>
      </c>
      <c r="O11" s="38">
        <f t="shared" si="1"/>
        <v>78</v>
      </c>
    </row>
    <row r="12" spans="1:16">
      <c r="A12" s="43">
        <v>11</v>
      </c>
      <c r="B12" s="38">
        <v>6</v>
      </c>
      <c r="C12" s="38">
        <v>4</v>
      </c>
      <c r="D12" s="38">
        <v>5</v>
      </c>
      <c r="E12" s="38">
        <v>5</v>
      </c>
      <c r="F12" s="38">
        <v>5</v>
      </c>
      <c r="G12" s="38">
        <v>3</v>
      </c>
      <c r="H12" s="38">
        <v>10</v>
      </c>
      <c r="I12" s="38">
        <v>9</v>
      </c>
      <c r="J12" s="38">
        <v>2</v>
      </c>
      <c r="K12" s="38">
        <v>7</v>
      </c>
      <c r="L12" s="38">
        <v>3</v>
      </c>
      <c r="M12" s="38">
        <v>6</v>
      </c>
      <c r="N12" s="38">
        <v>11</v>
      </c>
      <c r="O12" s="38">
        <f t="shared" si="1"/>
        <v>76</v>
      </c>
    </row>
    <row r="13" spans="1:16">
      <c r="A13" s="43">
        <v>12</v>
      </c>
      <c r="B13" s="38">
        <v>7</v>
      </c>
      <c r="C13" s="38">
        <v>10</v>
      </c>
      <c r="D13" s="38">
        <v>3</v>
      </c>
      <c r="E13" s="38">
        <v>4</v>
      </c>
      <c r="F13" s="38">
        <v>4</v>
      </c>
      <c r="G13" s="38">
        <v>2</v>
      </c>
      <c r="H13" s="38">
        <v>12</v>
      </c>
      <c r="I13" s="38">
        <v>7</v>
      </c>
      <c r="J13" s="38">
        <v>6</v>
      </c>
      <c r="K13" s="38">
        <v>9</v>
      </c>
      <c r="L13" s="38">
        <v>5</v>
      </c>
      <c r="M13" s="38">
        <v>7</v>
      </c>
      <c r="N13" s="38">
        <v>12</v>
      </c>
      <c r="O13" s="38">
        <f t="shared" si="1"/>
        <v>88</v>
      </c>
    </row>
    <row r="14" spans="1:16">
      <c r="A14" s="43">
        <v>13</v>
      </c>
      <c r="B14" s="38">
        <v>10</v>
      </c>
      <c r="C14" s="38">
        <v>5</v>
      </c>
      <c r="D14" s="38">
        <v>4</v>
      </c>
      <c r="E14" s="38">
        <v>5</v>
      </c>
      <c r="F14" s="38">
        <v>4</v>
      </c>
      <c r="G14" s="38">
        <v>4</v>
      </c>
      <c r="H14" s="38">
        <v>15</v>
      </c>
      <c r="I14" s="38">
        <v>8</v>
      </c>
      <c r="J14" s="38">
        <v>5</v>
      </c>
      <c r="K14" s="38">
        <v>4</v>
      </c>
      <c r="L14" s="38">
        <v>9</v>
      </c>
      <c r="M14" s="38">
        <v>6</v>
      </c>
      <c r="N14" s="38">
        <v>16</v>
      </c>
      <c r="O14" s="38">
        <f t="shared" si="1"/>
        <v>95</v>
      </c>
    </row>
    <row r="15" spans="1:16">
      <c r="A15" s="43">
        <v>14</v>
      </c>
      <c r="B15" s="86">
        <v>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38">
        <f t="shared" si="1"/>
        <v>0</v>
      </c>
    </row>
    <row r="16" spans="1:16">
      <c r="A16" s="43">
        <v>15</v>
      </c>
      <c r="B16" s="38">
        <v>7</v>
      </c>
      <c r="C16" s="38">
        <v>8</v>
      </c>
      <c r="D16" s="38">
        <v>5</v>
      </c>
      <c r="E16" s="38">
        <v>4</v>
      </c>
      <c r="F16" s="38">
        <v>3</v>
      </c>
      <c r="G16" s="38">
        <v>4</v>
      </c>
      <c r="H16" s="38">
        <v>17</v>
      </c>
      <c r="I16" s="38">
        <v>6</v>
      </c>
      <c r="J16" s="38">
        <v>7</v>
      </c>
      <c r="K16" s="38">
        <v>10</v>
      </c>
      <c r="L16" s="38">
        <v>7</v>
      </c>
      <c r="M16" s="38">
        <v>8</v>
      </c>
      <c r="N16" s="38">
        <v>15</v>
      </c>
      <c r="O16" s="38">
        <f t="shared" si="1"/>
        <v>101</v>
      </c>
    </row>
    <row r="17" spans="1:16">
      <c r="A17" s="43">
        <v>16</v>
      </c>
      <c r="B17" s="38">
        <v>7</v>
      </c>
      <c r="C17" s="38">
        <v>5</v>
      </c>
      <c r="D17" s="38">
        <v>5</v>
      </c>
      <c r="E17" s="38">
        <v>4</v>
      </c>
      <c r="F17" s="38">
        <v>3</v>
      </c>
      <c r="G17" s="38">
        <v>2</v>
      </c>
      <c r="H17" s="38">
        <v>18</v>
      </c>
      <c r="I17" s="38">
        <v>7</v>
      </c>
      <c r="J17" s="38">
        <v>2</v>
      </c>
      <c r="K17" s="38">
        <v>3</v>
      </c>
      <c r="L17" s="38">
        <v>6</v>
      </c>
      <c r="M17" s="38">
        <v>9</v>
      </c>
      <c r="N17" s="38">
        <v>16</v>
      </c>
      <c r="O17" s="38">
        <f t="shared" si="1"/>
        <v>87</v>
      </c>
    </row>
    <row r="18" spans="1:16">
      <c r="A18" s="43">
        <v>17</v>
      </c>
      <c r="B18" s="38">
        <v>7</v>
      </c>
      <c r="C18" s="38">
        <v>8</v>
      </c>
      <c r="D18" s="38">
        <v>4</v>
      </c>
      <c r="E18" s="38">
        <v>6</v>
      </c>
      <c r="F18" s="38">
        <v>5</v>
      </c>
      <c r="G18" s="38">
        <v>3</v>
      </c>
      <c r="H18" s="38">
        <v>9</v>
      </c>
      <c r="I18" s="38">
        <v>8</v>
      </c>
      <c r="J18" s="38">
        <v>2</v>
      </c>
      <c r="K18" s="38">
        <v>4</v>
      </c>
      <c r="L18" s="38">
        <v>5</v>
      </c>
      <c r="M18" s="38">
        <v>8</v>
      </c>
      <c r="N18" s="38">
        <v>16</v>
      </c>
      <c r="O18" s="38">
        <f t="shared" si="1"/>
        <v>85</v>
      </c>
    </row>
    <row r="19" spans="1:16">
      <c r="A19" s="37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6">
      <c r="A20" s="37" t="s">
        <v>14</v>
      </c>
      <c r="B20" s="40">
        <f t="shared" ref="B20:O20" si="2">SUM(B2:B18)</f>
        <v>98</v>
      </c>
      <c r="C20" s="40">
        <f t="shared" si="2"/>
        <v>85</v>
      </c>
      <c r="D20" s="40">
        <f t="shared" si="2"/>
        <v>66</v>
      </c>
      <c r="E20" s="40">
        <f t="shared" si="2"/>
        <v>66</v>
      </c>
      <c r="F20" s="40">
        <f t="shared" si="2"/>
        <v>54</v>
      </c>
      <c r="G20" s="40">
        <f t="shared" si="2"/>
        <v>43</v>
      </c>
      <c r="H20" s="40">
        <f t="shared" si="2"/>
        <v>193</v>
      </c>
      <c r="I20" s="40">
        <f t="shared" si="2"/>
        <v>110</v>
      </c>
      <c r="J20" s="40">
        <f t="shared" si="2"/>
        <v>69</v>
      </c>
      <c r="K20" s="40">
        <f t="shared" si="2"/>
        <v>83</v>
      </c>
      <c r="L20" s="40">
        <f t="shared" si="2"/>
        <v>87</v>
      </c>
      <c r="M20" s="40">
        <f t="shared" si="2"/>
        <v>100</v>
      </c>
      <c r="N20" s="40">
        <f t="shared" si="2"/>
        <v>215</v>
      </c>
      <c r="O20" s="40">
        <f t="shared" si="2"/>
        <v>1269</v>
      </c>
    </row>
    <row r="21" spans="1:16" s="3" customFormat="1">
      <c r="A21" s="41" t="s">
        <v>13</v>
      </c>
      <c r="B21" s="42">
        <f>SUM(B20/15)</f>
        <v>6.5333333333333332</v>
      </c>
      <c r="C21" s="42">
        <f t="shared" ref="C21:N21" si="3">SUM(C20/15)</f>
        <v>5.666666666666667</v>
      </c>
      <c r="D21" s="42">
        <f t="shared" si="3"/>
        <v>4.4000000000000004</v>
      </c>
      <c r="E21" s="42">
        <f t="shared" si="3"/>
        <v>4.4000000000000004</v>
      </c>
      <c r="F21" s="42">
        <f t="shared" si="3"/>
        <v>3.6</v>
      </c>
      <c r="G21" s="42">
        <f t="shared" si="3"/>
        <v>2.8666666666666667</v>
      </c>
      <c r="H21" s="42">
        <f t="shared" si="3"/>
        <v>12.866666666666667</v>
      </c>
      <c r="I21" s="42">
        <f t="shared" si="3"/>
        <v>7.333333333333333</v>
      </c>
      <c r="J21" s="42">
        <f t="shared" si="3"/>
        <v>4.5999999999999996</v>
      </c>
      <c r="K21" s="42">
        <f t="shared" si="3"/>
        <v>5.5333333333333332</v>
      </c>
      <c r="L21" s="42">
        <f t="shared" si="3"/>
        <v>5.8</v>
      </c>
      <c r="M21" s="42">
        <f t="shared" si="3"/>
        <v>6.666666666666667</v>
      </c>
      <c r="N21" s="42">
        <f t="shared" si="3"/>
        <v>14.333333333333334</v>
      </c>
      <c r="O21" s="42">
        <f>SUM(O20/15)</f>
        <v>84.6</v>
      </c>
      <c r="P21" s="35"/>
    </row>
    <row r="22" spans="1:16" s="3" customFormat="1">
      <c r="A22" s="41" t="s">
        <v>15</v>
      </c>
      <c r="B22" s="42">
        <f>SUM((B20/180)*100)</f>
        <v>54.444444444444443</v>
      </c>
      <c r="C22" s="42">
        <f>SUM((C20/180)*100)</f>
        <v>47.222222222222221</v>
      </c>
      <c r="D22" s="42">
        <f>SUM((D20/90)*100)</f>
        <v>73.333333333333329</v>
      </c>
      <c r="E22" s="42">
        <f t="shared" ref="E22:G22" si="4">SUM((E20/90)*100)</f>
        <v>73.333333333333329</v>
      </c>
      <c r="F22" s="42">
        <f t="shared" si="4"/>
        <v>60</v>
      </c>
      <c r="G22" s="42">
        <f t="shared" si="4"/>
        <v>47.777777777777779</v>
      </c>
      <c r="H22" s="42">
        <f>SUM((H20/360)*100)</f>
        <v>53.611111111111107</v>
      </c>
      <c r="I22" s="42">
        <f t="shared" ref="I22:L22" si="5">SUM((I20/180)*100)</f>
        <v>61.111111111111114</v>
      </c>
      <c r="J22" s="42">
        <f t="shared" si="5"/>
        <v>38.333333333333336</v>
      </c>
      <c r="K22" s="42">
        <f t="shared" si="5"/>
        <v>46.111111111111114</v>
      </c>
      <c r="L22" s="42">
        <f t="shared" si="5"/>
        <v>48.333333333333336</v>
      </c>
      <c r="M22" s="42">
        <f>SUM((M20/150)*100)</f>
        <v>66.666666666666657</v>
      </c>
      <c r="N22" s="42">
        <f>SUM((N20/300)*100)</f>
        <v>71.666666666666671</v>
      </c>
      <c r="O22" s="42">
        <f>SUM((O20/2250)*100)</f>
        <v>56.399999999999991</v>
      </c>
      <c r="P22" s="35"/>
    </row>
    <row r="23" spans="1:16" s="20" customFormat="1">
      <c r="A23" s="33"/>
    </row>
    <row r="24" spans="1:16" s="20" customFormat="1">
      <c r="A24" s="33"/>
    </row>
    <row r="25" spans="1:16" s="20" customFormat="1">
      <c r="A25" s="33"/>
    </row>
    <row r="26" spans="1:16" s="20" customFormat="1">
      <c r="A26" s="33"/>
    </row>
    <row r="27" spans="1:16" s="20" customFormat="1">
      <c r="A27" s="33"/>
    </row>
    <row r="28" spans="1:16" s="20" customFormat="1">
      <c r="A28" s="33"/>
    </row>
    <row r="29" spans="1:16" s="20" customFormat="1">
      <c r="A29" s="33"/>
    </row>
    <row r="30" spans="1:16" s="20" customFormat="1">
      <c r="A30" s="33"/>
    </row>
    <row r="31" spans="1:16" s="20" customFormat="1">
      <c r="A31" s="33"/>
    </row>
    <row r="32" spans="1:16" s="20" customFormat="1">
      <c r="A32" s="33"/>
    </row>
    <row r="33" spans="1:1" s="20" customFormat="1">
      <c r="A33" s="33"/>
    </row>
    <row r="34" spans="1:1" s="20" customFormat="1">
      <c r="A34" s="33"/>
    </row>
    <row r="35" spans="1:1" s="20" customFormat="1">
      <c r="A35" s="33"/>
    </row>
    <row r="36" spans="1:1" s="20" customFormat="1">
      <c r="A36" s="33"/>
    </row>
    <row r="37" spans="1:1" s="20" customFormat="1">
      <c r="A37" s="33"/>
    </row>
    <row r="38" spans="1:1" s="20" customFormat="1"/>
    <row r="39" spans="1:1">
      <c r="A39"/>
    </row>
    <row r="40" spans="1:1">
      <c r="A40"/>
    </row>
  </sheetData>
  <phoneticPr fontId="2" type="noConversion"/>
  <printOptions gridLines="1"/>
  <pageMargins left="0.39370078740157483" right="0.39370078740157483" top="0.98425196850393704" bottom="0.59055118110236227" header="0.39370078740157483" footer="0.39370078740157483"/>
  <pageSetup paperSize="9" orientation="landscape"/>
  <headerFooter>
    <oddHeader>&amp;C&amp;F - &amp;A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2"/>
  <sheetViews>
    <sheetView view="pageLayout" topLeftCell="A4" zoomScale="115" zoomScaleNormal="125" zoomScalePageLayoutView="115" workbookViewId="0">
      <selection activeCell="P19" sqref="P19"/>
    </sheetView>
  </sheetViews>
  <sheetFormatPr baseColWidth="10" defaultColWidth="8.83203125" defaultRowHeight="13"/>
  <cols>
    <col min="1" max="1" width="6.6640625" style="33" customWidth="1"/>
    <col min="2" max="14" width="7.6640625" style="20" customWidth="1"/>
    <col min="15" max="15" width="8.6640625" style="20" customWidth="1"/>
    <col min="16" max="16384" width="8.83203125" style="20"/>
  </cols>
  <sheetData>
    <row r="1" spans="1:15" s="34" customFormat="1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11</v>
      </c>
      <c r="I1" s="36" t="s">
        <v>12</v>
      </c>
      <c r="J1" s="36" t="s">
        <v>7</v>
      </c>
      <c r="K1" s="36" t="s">
        <v>8</v>
      </c>
      <c r="L1" s="36" t="s">
        <v>9</v>
      </c>
      <c r="M1" s="36" t="s">
        <v>31</v>
      </c>
      <c r="N1" s="36" t="s">
        <v>32</v>
      </c>
      <c r="O1" s="36" t="s">
        <v>10</v>
      </c>
    </row>
    <row r="2" spans="1:15">
      <c r="A2" s="37">
        <v>1</v>
      </c>
      <c r="B2" s="39">
        <v>0</v>
      </c>
      <c r="C2" s="39">
        <v>0</v>
      </c>
      <c r="D2" s="39">
        <v>0</v>
      </c>
      <c r="E2" s="39">
        <v>0</v>
      </c>
      <c r="F2" s="39">
        <v>0</v>
      </c>
      <c r="G2" s="39">
        <v>0</v>
      </c>
      <c r="H2" s="39">
        <v>0</v>
      </c>
      <c r="I2" s="39">
        <v>0</v>
      </c>
      <c r="J2" s="39">
        <v>0</v>
      </c>
      <c r="K2" s="39">
        <v>0</v>
      </c>
      <c r="L2" s="39">
        <v>0</v>
      </c>
      <c r="M2" s="39">
        <v>0</v>
      </c>
      <c r="N2" s="39">
        <v>0</v>
      </c>
      <c r="O2" s="38">
        <f t="shared" ref="O2:O6" si="0" xml:space="preserve"> SUM(B2:N2)</f>
        <v>0</v>
      </c>
    </row>
    <row r="3" spans="1:15">
      <c r="A3" s="43">
        <v>2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0</v>
      </c>
      <c r="K3" s="39">
        <v>0</v>
      </c>
      <c r="L3" s="39">
        <v>0</v>
      </c>
      <c r="M3" s="39">
        <v>0</v>
      </c>
      <c r="N3" s="39">
        <v>0</v>
      </c>
      <c r="O3" s="38">
        <f t="shared" si="0"/>
        <v>0</v>
      </c>
    </row>
    <row r="4" spans="1:15">
      <c r="A4" s="43">
        <v>3</v>
      </c>
      <c r="B4" s="39">
        <v>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8">
        <f t="shared" si="0"/>
        <v>0</v>
      </c>
    </row>
    <row r="5" spans="1:15">
      <c r="A5" s="43">
        <v>4</v>
      </c>
      <c r="B5" s="86">
        <v>0</v>
      </c>
      <c r="C5" s="86">
        <v>0</v>
      </c>
      <c r="D5" s="86">
        <v>0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38">
        <f t="shared" si="0"/>
        <v>0</v>
      </c>
    </row>
    <row r="6" spans="1:15">
      <c r="A6" s="43">
        <v>5</v>
      </c>
      <c r="B6" s="38">
        <v>7</v>
      </c>
      <c r="C6" s="38">
        <v>8</v>
      </c>
      <c r="D6" s="38">
        <v>0</v>
      </c>
      <c r="E6" s="38">
        <v>1</v>
      </c>
      <c r="F6" s="38">
        <v>3</v>
      </c>
      <c r="G6" s="38">
        <v>0</v>
      </c>
      <c r="H6" s="38">
        <v>10</v>
      </c>
      <c r="I6" s="38">
        <v>6</v>
      </c>
      <c r="J6" s="38">
        <v>6</v>
      </c>
      <c r="K6" s="38">
        <v>4</v>
      </c>
      <c r="L6" s="38">
        <v>8</v>
      </c>
      <c r="M6" s="38">
        <v>8</v>
      </c>
      <c r="N6" s="38">
        <v>16</v>
      </c>
      <c r="O6" s="38">
        <f t="shared" si="0"/>
        <v>77</v>
      </c>
    </row>
    <row r="7" spans="1:15">
      <c r="A7" s="43">
        <v>6</v>
      </c>
      <c r="B7" s="38">
        <v>7</v>
      </c>
      <c r="C7" s="38">
        <v>10</v>
      </c>
      <c r="D7" s="38">
        <v>2</v>
      </c>
      <c r="E7" s="38">
        <v>3</v>
      </c>
      <c r="F7" s="38">
        <v>1</v>
      </c>
      <c r="G7" s="38">
        <v>2</v>
      </c>
      <c r="H7" s="38">
        <v>15</v>
      </c>
      <c r="I7" s="38">
        <v>3</v>
      </c>
      <c r="J7" s="38">
        <v>3</v>
      </c>
      <c r="K7" s="38">
        <v>5</v>
      </c>
      <c r="L7" s="38">
        <v>9</v>
      </c>
      <c r="M7" s="38">
        <v>7</v>
      </c>
      <c r="N7" s="38">
        <v>16</v>
      </c>
      <c r="O7" s="38">
        <f xml:space="preserve"> SUM(B7:N7)</f>
        <v>83</v>
      </c>
    </row>
    <row r="8" spans="1:15">
      <c r="A8" s="43">
        <v>7</v>
      </c>
      <c r="B8" s="38">
        <v>8</v>
      </c>
      <c r="C8" s="38">
        <v>10</v>
      </c>
      <c r="D8" s="38">
        <v>0</v>
      </c>
      <c r="E8" s="38">
        <v>1</v>
      </c>
      <c r="F8" s="38">
        <v>3</v>
      </c>
      <c r="G8" s="38">
        <v>3</v>
      </c>
      <c r="H8" s="38">
        <v>14</v>
      </c>
      <c r="I8" s="38">
        <v>6</v>
      </c>
      <c r="J8" s="38">
        <v>7</v>
      </c>
      <c r="K8" s="38">
        <v>1</v>
      </c>
      <c r="L8" s="38">
        <v>8</v>
      </c>
      <c r="M8" s="38">
        <v>5</v>
      </c>
      <c r="N8" s="38">
        <v>15</v>
      </c>
      <c r="O8" s="38">
        <f t="shared" ref="O8:O18" si="1" xml:space="preserve"> SUM(B8:N8)</f>
        <v>81</v>
      </c>
    </row>
    <row r="9" spans="1:15">
      <c r="A9" s="43">
        <v>8</v>
      </c>
      <c r="B9" s="86">
        <v>0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38">
        <f t="shared" si="1"/>
        <v>0</v>
      </c>
    </row>
    <row r="10" spans="1:15">
      <c r="A10" s="43">
        <v>9</v>
      </c>
      <c r="B10" s="38">
        <v>8</v>
      </c>
      <c r="C10" s="38">
        <v>7</v>
      </c>
      <c r="D10" s="38">
        <v>3</v>
      </c>
      <c r="E10" s="38">
        <v>4</v>
      </c>
      <c r="F10" s="38">
        <v>2</v>
      </c>
      <c r="G10" s="38">
        <v>4</v>
      </c>
      <c r="H10" s="38">
        <v>11</v>
      </c>
      <c r="I10" s="38">
        <v>5</v>
      </c>
      <c r="J10" s="38">
        <v>5</v>
      </c>
      <c r="K10" s="38">
        <v>5</v>
      </c>
      <c r="L10" s="38">
        <v>8</v>
      </c>
      <c r="M10" s="38">
        <v>5</v>
      </c>
      <c r="N10" s="38">
        <v>16</v>
      </c>
      <c r="O10" s="38">
        <f t="shared" si="1"/>
        <v>83</v>
      </c>
    </row>
    <row r="11" spans="1:15">
      <c r="A11" s="43">
        <v>10</v>
      </c>
      <c r="B11" s="38">
        <v>6</v>
      </c>
      <c r="C11" s="38">
        <v>7</v>
      </c>
      <c r="D11" s="38">
        <v>0</v>
      </c>
      <c r="E11" s="38">
        <v>0</v>
      </c>
      <c r="F11" s="38">
        <v>2</v>
      </c>
      <c r="G11" s="38">
        <v>4</v>
      </c>
      <c r="H11" s="38">
        <v>11</v>
      </c>
      <c r="I11" s="38">
        <v>3</v>
      </c>
      <c r="J11" s="38">
        <v>3</v>
      </c>
      <c r="K11" s="38">
        <v>1</v>
      </c>
      <c r="L11" s="38">
        <v>8</v>
      </c>
      <c r="M11" s="38">
        <v>6</v>
      </c>
      <c r="N11" s="38">
        <v>8</v>
      </c>
      <c r="O11" s="38">
        <f t="shared" si="1"/>
        <v>59</v>
      </c>
    </row>
    <row r="12" spans="1:15">
      <c r="A12" s="43">
        <v>11</v>
      </c>
      <c r="B12" s="86">
        <v>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38">
        <f t="shared" si="1"/>
        <v>0</v>
      </c>
    </row>
    <row r="13" spans="1:15">
      <c r="A13" s="43">
        <v>12</v>
      </c>
      <c r="B13" s="38">
        <v>2</v>
      </c>
      <c r="C13" s="38">
        <v>10</v>
      </c>
      <c r="D13" s="38">
        <v>0</v>
      </c>
      <c r="E13" s="38">
        <v>1</v>
      </c>
      <c r="F13" s="38">
        <v>3</v>
      </c>
      <c r="G13" s="38">
        <v>1</v>
      </c>
      <c r="H13" s="38">
        <v>9</v>
      </c>
      <c r="I13" s="38">
        <v>4</v>
      </c>
      <c r="J13" s="38">
        <v>3</v>
      </c>
      <c r="K13" s="38">
        <v>2</v>
      </c>
      <c r="L13" s="38">
        <v>7</v>
      </c>
      <c r="M13" s="38">
        <v>8</v>
      </c>
      <c r="N13" s="38">
        <v>11</v>
      </c>
      <c r="O13" s="38">
        <f t="shared" si="1"/>
        <v>61</v>
      </c>
    </row>
    <row r="14" spans="1:15">
      <c r="A14" s="37">
        <v>13</v>
      </c>
      <c r="B14" s="38">
        <v>10</v>
      </c>
      <c r="C14" s="38">
        <v>8</v>
      </c>
      <c r="D14" s="38">
        <v>3</v>
      </c>
      <c r="E14" s="38">
        <v>3</v>
      </c>
      <c r="F14" s="38">
        <v>2</v>
      </c>
      <c r="G14" s="38">
        <v>2</v>
      </c>
      <c r="H14" s="38">
        <v>16</v>
      </c>
      <c r="I14" s="38">
        <v>7</v>
      </c>
      <c r="J14" s="38">
        <v>6</v>
      </c>
      <c r="K14" s="38">
        <v>3</v>
      </c>
      <c r="L14" s="38">
        <v>10</v>
      </c>
      <c r="M14" s="38">
        <v>6</v>
      </c>
      <c r="N14" s="38">
        <v>13</v>
      </c>
      <c r="O14" s="38">
        <f t="shared" si="1"/>
        <v>89</v>
      </c>
    </row>
    <row r="15" spans="1:15">
      <c r="A15" s="37">
        <v>14</v>
      </c>
      <c r="B15" s="38">
        <v>7</v>
      </c>
      <c r="C15" s="38">
        <v>6</v>
      </c>
      <c r="D15" s="38">
        <v>0</v>
      </c>
      <c r="E15" s="38">
        <v>0</v>
      </c>
      <c r="F15" s="38">
        <v>1</v>
      </c>
      <c r="G15" s="38">
        <v>1</v>
      </c>
      <c r="H15" s="38">
        <v>9</v>
      </c>
      <c r="I15" s="38">
        <v>6</v>
      </c>
      <c r="J15" s="38">
        <v>5</v>
      </c>
      <c r="K15" s="38">
        <v>1</v>
      </c>
      <c r="L15" s="38">
        <v>9</v>
      </c>
      <c r="M15" s="38">
        <v>7</v>
      </c>
      <c r="N15" s="38">
        <v>8</v>
      </c>
      <c r="O15" s="38">
        <f t="shared" si="1"/>
        <v>60</v>
      </c>
    </row>
    <row r="16" spans="1:15">
      <c r="A16" s="37">
        <v>15</v>
      </c>
      <c r="B16" s="38">
        <v>9</v>
      </c>
      <c r="C16" s="38">
        <v>8</v>
      </c>
      <c r="D16" s="38">
        <v>3</v>
      </c>
      <c r="E16" s="38">
        <v>1</v>
      </c>
      <c r="F16" s="38">
        <v>4</v>
      </c>
      <c r="G16" s="38">
        <v>3</v>
      </c>
      <c r="H16" s="38">
        <v>16</v>
      </c>
      <c r="I16" s="38">
        <v>4</v>
      </c>
      <c r="J16" s="38">
        <v>8</v>
      </c>
      <c r="K16" s="38">
        <v>9</v>
      </c>
      <c r="L16" s="38">
        <v>8</v>
      </c>
      <c r="M16" s="38">
        <v>8</v>
      </c>
      <c r="N16" s="38">
        <v>16</v>
      </c>
      <c r="O16" s="38">
        <f t="shared" si="1"/>
        <v>97</v>
      </c>
    </row>
    <row r="17" spans="1:15">
      <c r="A17" s="37">
        <v>16</v>
      </c>
      <c r="B17" s="38">
        <v>7</v>
      </c>
      <c r="C17" s="38">
        <v>7</v>
      </c>
      <c r="D17" s="38">
        <v>0</v>
      </c>
      <c r="E17" s="38">
        <v>3</v>
      </c>
      <c r="F17" s="38">
        <v>4</v>
      </c>
      <c r="G17" s="38">
        <v>4</v>
      </c>
      <c r="H17" s="38">
        <v>13</v>
      </c>
      <c r="I17" s="38">
        <v>5</v>
      </c>
      <c r="J17" s="38">
        <v>4</v>
      </c>
      <c r="K17" s="38">
        <v>4</v>
      </c>
      <c r="L17" s="38">
        <v>7</v>
      </c>
      <c r="M17" s="38">
        <v>8</v>
      </c>
      <c r="N17" s="38">
        <v>12</v>
      </c>
      <c r="O17" s="38">
        <f t="shared" si="1"/>
        <v>78</v>
      </c>
    </row>
    <row r="18" spans="1:15">
      <c r="A18" s="37">
        <v>17</v>
      </c>
      <c r="B18" s="38">
        <v>2</v>
      </c>
      <c r="C18" s="38">
        <v>12</v>
      </c>
      <c r="D18" s="38">
        <v>1</v>
      </c>
      <c r="E18" s="38">
        <v>3</v>
      </c>
      <c r="F18" s="38">
        <v>2</v>
      </c>
      <c r="G18" s="38">
        <v>2</v>
      </c>
      <c r="H18" s="38">
        <v>18</v>
      </c>
      <c r="I18" s="38">
        <v>4</v>
      </c>
      <c r="J18" s="38">
        <v>2</v>
      </c>
      <c r="K18" s="38">
        <v>2</v>
      </c>
      <c r="L18" s="38">
        <v>9</v>
      </c>
      <c r="M18" s="38">
        <v>7</v>
      </c>
      <c r="N18" s="38">
        <v>11</v>
      </c>
      <c r="O18" s="38">
        <f t="shared" si="1"/>
        <v>75</v>
      </c>
    </row>
    <row r="19" spans="1:15">
      <c r="A19" s="37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>
      <c r="A20" s="37" t="s">
        <v>14</v>
      </c>
      <c r="B20" s="40">
        <f t="shared" ref="B20:O20" si="2">SUM(B2:B18)</f>
        <v>73</v>
      </c>
      <c r="C20" s="40">
        <f t="shared" si="2"/>
        <v>93</v>
      </c>
      <c r="D20" s="40">
        <f t="shared" si="2"/>
        <v>12</v>
      </c>
      <c r="E20" s="40">
        <f t="shared" si="2"/>
        <v>20</v>
      </c>
      <c r="F20" s="40">
        <f t="shared" si="2"/>
        <v>27</v>
      </c>
      <c r="G20" s="40">
        <f t="shared" si="2"/>
        <v>26</v>
      </c>
      <c r="H20" s="40">
        <f t="shared" si="2"/>
        <v>142</v>
      </c>
      <c r="I20" s="40">
        <f t="shared" si="2"/>
        <v>53</v>
      </c>
      <c r="J20" s="40">
        <f t="shared" si="2"/>
        <v>52</v>
      </c>
      <c r="K20" s="40">
        <f t="shared" si="2"/>
        <v>37</v>
      </c>
      <c r="L20" s="40">
        <f t="shared" si="2"/>
        <v>91</v>
      </c>
      <c r="M20" s="40">
        <f t="shared" si="2"/>
        <v>75</v>
      </c>
      <c r="N20" s="40">
        <f t="shared" si="2"/>
        <v>142</v>
      </c>
      <c r="O20" s="40">
        <f t="shared" si="2"/>
        <v>843</v>
      </c>
    </row>
    <row r="21" spans="1:15" s="35" customFormat="1">
      <c r="A21" s="41" t="s">
        <v>13</v>
      </c>
      <c r="B21" s="42">
        <f>SUM(B20/11)</f>
        <v>6.6363636363636367</v>
      </c>
      <c r="C21" s="42">
        <f>SUM(C20/11)</f>
        <v>8.454545454545455</v>
      </c>
      <c r="D21" s="42">
        <f>SUM(D20/11)</f>
        <v>1.0909090909090908</v>
      </c>
      <c r="E21" s="42">
        <f>SUM(E20/11)</f>
        <v>1.8181818181818181</v>
      </c>
      <c r="F21" s="42">
        <f t="shared" ref="F21:O21" si="3">SUM(F20/11)</f>
        <v>2.4545454545454546</v>
      </c>
      <c r="G21" s="42">
        <f t="shared" si="3"/>
        <v>2.3636363636363638</v>
      </c>
      <c r="H21" s="42">
        <f t="shared" si="3"/>
        <v>12.909090909090908</v>
      </c>
      <c r="I21" s="42">
        <f t="shared" si="3"/>
        <v>4.8181818181818183</v>
      </c>
      <c r="J21" s="42">
        <f t="shared" si="3"/>
        <v>4.7272727272727275</v>
      </c>
      <c r="K21" s="42">
        <f t="shared" si="3"/>
        <v>3.3636363636363638</v>
      </c>
      <c r="L21" s="42">
        <f t="shared" si="3"/>
        <v>8.2727272727272734</v>
      </c>
      <c r="M21" s="42">
        <f t="shared" si="3"/>
        <v>6.8181818181818183</v>
      </c>
      <c r="N21" s="42">
        <f t="shared" si="3"/>
        <v>12.909090909090908</v>
      </c>
      <c r="O21" s="42">
        <f t="shared" si="3"/>
        <v>76.63636363636364</v>
      </c>
    </row>
    <row r="22" spans="1:15" s="35" customFormat="1">
      <c r="A22" s="41" t="s">
        <v>15</v>
      </c>
      <c r="B22" s="42">
        <f>SUM((B20/132)*100)</f>
        <v>55.303030303030297</v>
      </c>
      <c r="C22" s="42">
        <f>SUM((C20/132)*100)</f>
        <v>70.454545454545453</v>
      </c>
      <c r="D22" s="42">
        <f>SUM((D20/66)*100)</f>
        <v>18.181818181818183</v>
      </c>
      <c r="E22" s="42">
        <f>SUM((E20/66)*100)</f>
        <v>30.303030303030305</v>
      </c>
      <c r="F22" s="42">
        <f>SUM((F20/66)*100)</f>
        <v>40.909090909090914</v>
      </c>
      <c r="G22" s="42">
        <f>SUM((G20/66)*100)</f>
        <v>39.393939393939391</v>
      </c>
      <c r="H22" s="42">
        <f>SUM((H20/264)*100)</f>
        <v>53.787878787878782</v>
      </c>
      <c r="I22" s="42">
        <f t="shared" ref="I22:L22" si="4">SUM((I20/132)*100)</f>
        <v>40.151515151515149</v>
      </c>
      <c r="J22" s="42">
        <f t="shared" si="4"/>
        <v>39.393939393939391</v>
      </c>
      <c r="K22" s="42">
        <f t="shared" si="4"/>
        <v>28.030303030303028</v>
      </c>
      <c r="L22" s="42">
        <f t="shared" si="4"/>
        <v>68.939393939393938</v>
      </c>
      <c r="M22" s="42">
        <f>SUM((M20/110)*100)</f>
        <v>68.181818181818173</v>
      </c>
      <c r="N22" s="42">
        <f>SUM((N20/220)*100)</f>
        <v>64.545454545454547</v>
      </c>
      <c r="O22" s="42">
        <f>SUM((O20/1650)*100)</f>
        <v>51.090909090909086</v>
      </c>
    </row>
  </sheetData>
  <phoneticPr fontId="2" type="noConversion"/>
  <printOptions gridLines="1"/>
  <pageMargins left="0.39370078740157483" right="0.39370078740157483" top="0.98425196850393704" bottom="0.59055118110236227" header="0.39370078740157483" footer="0.39370078740157483"/>
  <pageSetup paperSize="9" orientation="landscape"/>
  <headerFooter>
    <oddHeader>&amp;C&amp;F - &amp;A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8"/>
  <sheetViews>
    <sheetView view="pageLayout" topLeftCell="A2" zoomScale="125" zoomScalePageLayoutView="125" workbookViewId="0">
      <selection activeCell="J22" sqref="J22"/>
    </sheetView>
  </sheetViews>
  <sheetFormatPr baseColWidth="10" defaultColWidth="21.6640625" defaultRowHeight="13"/>
  <cols>
    <col min="1" max="1" width="17.33203125" style="20" customWidth="1"/>
    <col min="2" max="2" width="12.1640625" style="21" customWidth="1"/>
    <col min="3" max="3" width="2.6640625" style="22" customWidth="1"/>
    <col min="4" max="4" width="17.33203125" style="20" customWidth="1"/>
    <col min="5" max="5" width="12.1640625" style="21" customWidth="1"/>
    <col min="6" max="6" width="2.6640625" style="22" customWidth="1"/>
    <col min="7" max="7" width="17.33203125" style="20" customWidth="1"/>
    <col min="8" max="8" width="12.1640625" style="21" customWidth="1"/>
    <col min="9" max="9" width="2.6640625" style="22" customWidth="1"/>
    <col min="10" max="10" width="17.33203125" style="20" customWidth="1"/>
    <col min="11" max="11" width="12.1640625" style="21" customWidth="1"/>
    <col min="12" max="16384" width="21.6640625" style="20"/>
  </cols>
  <sheetData>
    <row r="1" spans="1:11" ht="14" thickBot="1"/>
    <row r="2" spans="1:11" s="83" customFormat="1" ht="14" thickBot="1">
      <c r="A2" s="15"/>
      <c r="B2" s="5" t="s">
        <v>1</v>
      </c>
      <c r="C2" s="29"/>
      <c r="D2" s="16"/>
      <c r="E2" s="5" t="s">
        <v>2</v>
      </c>
      <c r="F2" s="31"/>
      <c r="G2" s="15"/>
      <c r="H2" s="5" t="s">
        <v>22</v>
      </c>
      <c r="I2" s="29"/>
      <c r="J2" s="15"/>
      <c r="K2" s="5" t="s">
        <v>23</v>
      </c>
    </row>
    <row r="3" spans="1:11" s="84" customFormat="1">
      <c r="A3" s="19" t="s">
        <v>28</v>
      </c>
      <c r="B3" s="24">
        <v>82.78</v>
      </c>
      <c r="C3" s="27"/>
      <c r="D3" s="17" t="s">
        <v>27</v>
      </c>
      <c r="E3" s="24">
        <v>87.78</v>
      </c>
      <c r="F3" s="27"/>
      <c r="G3" s="19" t="s">
        <v>28</v>
      </c>
      <c r="H3" s="24">
        <v>84.44</v>
      </c>
      <c r="I3" s="27"/>
      <c r="J3" s="19" t="s">
        <v>28</v>
      </c>
      <c r="K3" s="24">
        <v>81.11</v>
      </c>
    </row>
    <row r="4" spans="1:11">
      <c r="A4" s="10" t="s">
        <v>27</v>
      </c>
      <c r="B4" s="12">
        <v>75.56</v>
      </c>
      <c r="D4" s="18" t="s">
        <v>28</v>
      </c>
      <c r="E4" s="25">
        <v>87.22</v>
      </c>
      <c r="F4" s="28"/>
      <c r="G4" s="10" t="s">
        <v>18</v>
      </c>
      <c r="H4" s="12">
        <v>75.56</v>
      </c>
      <c r="J4" s="69" t="s">
        <v>30</v>
      </c>
      <c r="K4" s="70">
        <v>73.33</v>
      </c>
    </row>
    <row r="5" spans="1:11">
      <c r="A5" s="69" t="s">
        <v>18</v>
      </c>
      <c r="B5" s="70">
        <v>72.78</v>
      </c>
      <c r="D5" s="9" t="s">
        <v>18</v>
      </c>
      <c r="E5" s="25">
        <v>85</v>
      </c>
      <c r="F5" s="28"/>
      <c r="G5" s="9" t="s">
        <v>30</v>
      </c>
      <c r="H5" s="25">
        <v>73.33</v>
      </c>
      <c r="J5" s="69" t="s">
        <v>18</v>
      </c>
      <c r="K5" s="70">
        <v>71.11</v>
      </c>
    </row>
    <row r="6" spans="1:11">
      <c r="A6" s="71" t="s">
        <v>29</v>
      </c>
      <c r="B6" s="72">
        <v>72.78</v>
      </c>
      <c r="D6" s="9" t="s">
        <v>29</v>
      </c>
      <c r="E6" s="25">
        <v>72.78</v>
      </c>
      <c r="F6" s="28"/>
      <c r="G6" s="10" t="s">
        <v>34</v>
      </c>
      <c r="H6" s="25">
        <v>62.5</v>
      </c>
      <c r="J6" s="10" t="s">
        <v>34</v>
      </c>
      <c r="K6" s="25">
        <v>70.83</v>
      </c>
    </row>
    <row r="7" spans="1:11">
      <c r="A7" s="9" t="s">
        <v>33</v>
      </c>
      <c r="B7" s="25">
        <v>55.3</v>
      </c>
      <c r="D7" s="9" t="s">
        <v>33</v>
      </c>
      <c r="E7" s="25">
        <v>70.459999999999994</v>
      </c>
      <c r="F7" s="28"/>
      <c r="G7" s="10" t="s">
        <v>27</v>
      </c>
      <c r="H7" s="12">
        <v>57.78</v>
      </c>
      <c r="I7" s="28"/>
      <c r="J7" s="71" t="s">
        <v>27</v>
      </c>
      <c r="K7" s="72">
        <v>53.33</v>
      </c>
    </row>
    <row r="8" spans="1:11">
      <c r="A8" s="10" t="s">
        <v>34</v>
      </c>
      <c r="B8" s="25">
        <v>54.69</v>
      </c>
      <c r="D8" s="9" t="s">
        <v>30</v>
      </c>
      <c r="E8" s="25">
        <v>47.22</v>
      </c>
      <c r="F8" s="28"/>
      <c r="G8" s="9" t="s">
        <v>29</v>
      </c>
      <c r="H8" s="25">
        <v>38.89</v>
      </c>
      <c r="J8" s="69" t="s">
        <v>29</v>
      </c>
      <c r="K8" s="70">
        <v>42.22</v>
      </c>
    </row>
    <row r="9" spans="1:11" ht="14" thickBot="1">
      <c r="A9" s="11" t="s">
        <v>30</v>
      </c>
      <c r="B9" s="26">
        <v>54.44</v>
      </c>
      <c r="D9" s="13" t="s">
        <v>34</v>
      </c>
      <c r="E9" s="26">
        <v>45.83</v>
      </c>
      <c r="F9" s="28"/>
      <c r="G9" s="11" t="s">
        <v>33</v>
      </c>
      <c r="H9" s="26">
        <v>18.18</v>
      </c>
      <c r="J9" s="11" t="s">
        <v>33</v>
      </c>
      <c r="K9" s="26">
        <v>30.3</v>
      </c>
    </row>
    <row r="10" spans="1:11" ht="14" thickBot="1">
      <c r="A10" s="23"/>
      <c r="B10" s="22"/>
      <c r="D10" s="23"/>
      <c r="E10" s="22"/>
      <c r="G10" s="23"/>
      <c r="H10" s="22"/>
      <c r="J10" s="23"/>
      <c r="K10" s="22"/>
    </row>
    <row r="11" spans="1:11" s="34" customFormat="1" ht="14" thickBot="1">
      <c r="A11" s="4"/>
      <c r="B11" s="5" t="s">
        <v>24</v>
      </c>
      <c r="C11" s="30"/>
      <c r="D11" s="4"/>
      <c r="E11" s="5" t="s">
        <v>25</v>
      </c>
      <c r="F11" s="30"/>
      <c r="G11" s="4"/>
      <c r="H11" s="5" t="s">
        <v>11</v>
      </c>
      <c r="I11" s="30"/>
      <c r="J11" s="4"/>
      <c r="K11" s="5" t="s">
        <v>12</v>
      </c>
    </row>
    <row r="12" spans="1:11" s="85" customFormat="1">
      <c r="A12" s="19" t="s">
        <v>28</v>
      </c>
      <c r="B12" s="24">
        <v>87.78</v>
      </c>
      <c r="C12" s="28"/>
      <c r="D12" s="19" t="s">
        <v>28</v>
      </c>
      <c r="E12" s="24">
        <v>83.33</v>
      </c>
      <c r="F12" s="28"/>
      <c r="G12" s="17" t="s">
        <v>18</v>
      </c>
      <c r="H12" s="24">
        <v>86.39</v>
      </c>
      <c r="I12" s="28"/>
      <c r="J12" s="17" t="s">
        <v>18</v>
      </c>
      <c r="K12" s="24">
        <v>92.22</v>
      </c>
    </row>
    <row r="13" spans="1:11">
      <c r="A13" s="10" t="s">
        <v>27</v>
      </c>
      <c r="B13" s="12">
        <v>82.22</v>
      </c>
      <c r="D13" s="9" t="s">
        <v>18</v>
      </c>
      <c r="E13" s="12">
        <v>81.11</v>
      </c>
      <c r="F13" s="28"/>
      <c r="G13" s="18" t="s">
        <v>28</v>
      </c>
      <c r="H13" s="25">
        <v>84.17</v>
      </c>
      <c r="J13" s="18" t="s">
        <v>28</v>
      </c>
      <c r="K13" s="12">
        <v>90</v>
      </c>
    </row>
    <row r="14" spans="1:11">
      <c r="A14" s="9" t="s">
        <v>18</v>
      </c>
      <c r="B14" s="12">
        <v>80</v>
      </c>
      <c r="D14" s="10" t="s">
        <v>27</v>
      </c>
      <c r="E14" s="12">
        <v>72.22</v>
      </c>
      <c r="F14" s="28"/>
      <c r="G14" s="10" t="s">
        <v>27</v>
      </c>
      <c r="H14" s="12">
        <v>77.22</v>
      </c>
      <c r="J14" s="10" t="s">
        <v>27</v>
      </c>
      <c r="K14" s="12">
        <v>76.11</v>
      </c>
    </row>
    <row r="15" spans="1:11">
      <c r="A15" s="9" t="s">
        <v>29</v>
      </c>
      <c r="B15" s="12">
        <v>65.56</v>
      </c>
      <c r="D15" s="9" t="s">
        <v>29</v>
      </c>
      <c r="E15" s="12">
        <v>63.33</v>
      </c>
      <c r="F15" s="28"/>
      <c r="G15" s="9" t="s">
        <v>29</v>
      </c>
      <c r="H15" s="25">
        <v>71.94</v>
      </c>
      <c r="J15" s="9" t="s">
        <v>30</v>
      </c>
      <c r="K15" s="25">
        <v>61.11</v>
      </c>
    </row>
    <row r="16" spans="1:11">
      <c r="A16" s="9" t="s">
        <v>30</v>
      </c>
      <c r="B16" s="25">
        <v>60</v>
      </c>
      <c r="D16" s="9" t="s">
        <v>30</v>
      </c>
      <c r="E16" s="12">
        <v>47.78</v>
      </c>
      <c r="F16" s="28"/>
      <c r="G16" s="9" t="s">
        <v>33</v>
      </c>
      <c r="H16" s="12">
        <v>53.79</v>
      </c>
      <c r="I16" s="28"/>
      <c r="J16" s="69" t="s">
        <v>29</v>
      </c>
      <c r="K16" s="70">
        <v>60</v>
      </c>
    </row>
    <row r="17" spans="1:11">
      <c r="A17" s="10" t="s">
        <v>34</v>
      </c>
      <c r="B17" s="25">
        <v>54.17</v>
      </c>
      <c r="D17" s="10" t="s">
        <v>34</v>
      </c>
      <c r="E17" s="12">
        <v>43.75</v>
      </c>
      <c r="F17" s="28"/>
      <c r="G17" s="9" t="s">
        <v>30</v>
      </c>
      <c r="H17" s="25">
        <v>53.61</v>
      </c>
      <c r="J17" s="71" t="s">
        <v>34</v>
      </c>
      <c r="K17" s="72">
        <v>56.25</v>
      </c>
    </row>
    <row r="18" spans="1:11" ht="14" thickBot="1">
      <c r="A18" s="11" t="s">
        <v>33</v>
      </c>
      <c r="B18" s="26">
        <v>40.909999999999997</v>
      </c>
      <c r="D18" s="11" t="s">
        <v>33</v>
      </c>
      <c r="E18" s="14">
        <v>39.39</v>
      </c>
      <c r="F18" s="28"/>
      <c r="G18" s="13" t="s">
        <v>34</v>
      </c>
      <c r="H18" s="26">
        <v>47.4</v>
      </c>
      <c r="J18" s="11" t="s">
        <v>33</v>
      </c>
      <c r="K18" s="14">
        <v>40.15</v>
      </c>
    </row>
    <row r="19" spans="1:11" ht="14" thickBot="1">
      <c r="B19" s="22"/>
      <c r="E19" s="22"/>
      <c r="H19" s="22"/>
      <c r="K19" s="22"/>
    </row>
    <row r="20" spans="1:11" s="34" customFormat="1" ht="14" thickBot="1">
      <c r="A20" s="4"/>
      <c r="B20" s="5" t="s">
        <v>7</v>
      </c>
      <c r="C20" s="30"/>
      <c r="D20" s="4"/>
      <c r="E20" s="5" t="s">
        <v>8</v>
      </c>
      <c r="F20" s="30"/>
      <c r="G20" s="4"/>
      <c r="H20" s="5" t="s">
        <v>9</v>
      </c>
      <c r="I20" s="22"/>
      <c r="J20" s="20"/>
      <c r="K20" s="21"/>
    </row>
    <row r="21" spans="1:11" s="85" customFormat="1">
      <c r="A21" s="17" t="s">
        <v>27</v>
      </c>
      <c r="B21" s="24">
        <v>84.44</v>
      </c>
      <c r="C21" s="27"/>
      <c r="D21" s="19" t="s">
        <v>28</v>
      </c>
      <c r="E21" s="24">
        <v>89.44</v>
      </c>
      <c r="F21" s="27"/>
      <c r="G21" s="19" t="s">
        <v>28</v>
      </c>
      <c r="H21" s="24">
        <v>91.11</v>
      </c>
      <c r="I21" s="27"/>
    </row>
    <row r="22" spans="1:11">
      <c r="A22" s="18" t="s">
        <v>28</v>
      </c>
      <c r="B22" s="12">
        <v>81.67</v>
      </c>
      <c r="C22" s="28"/>
      <c r="D22" s="89" t="s">
        <v>18</v>
      </c>
      <c r="E22" s="90">
        <v>88.89</v>
      </c>
      <c r="G22" s="9" t="s">
        <v>18</v>
      </c>
      <c r="H22" s="25">
        <v>80</v>
      </c>
      <c r="J22" s="87"/>
      <c r="K22" s="88"/>
    </row>
    <row r="23" spans="1:11">
      <c r="A23" s="9" t="s">
        <v>18</v>
      </c>
      <c r="B23" s="12">
        <v>72.22</v>
      </c>
      <c r="C23" s="28"/>
      <c r="D23" s="10" t="s">
        <v>27</v>
      </c>
      <c r="E23" s="12">
        <v>82.78</v>
      </c>
      <c r="G23" s="10" t="s">
        <v>27</v>
      </c>
      <c r="H23" s="12">
        <v>78.33</v>
      </c>
    </row>
    <row r="24" spans="1:11">
      <c r="A24" s="10" t="s">
        <v>34</v>
      </c>
      <c r="B24" s="12">
        <v>54.69</v>
      </c>
      <c r="C24" s="28"/>
      <c r="D24" s="9" t="s">
        <v>29</v>
      </c>
      <c r="E24" s="25">
        <v>63.89</v>
      </c>
      <c r="G24" s="9" t="s">
        <v>29</v>
      </c>
      <c r="H24" s="12">
        <v>66.67</v>
      </c>
    </row>
    <row r="25" spans="1:11">
      <c r="A25" s="9" t="s">
        <v>29</v>
      </c>
      <c r="B25" s="12">
        <v>53.89</v>
      </c>
      <c r="C25" s="28"/>
      <c r="D25" s="10" t="s">
        <v>34</v>
      </c>
      <c r="E25" s="25">
        <v>51.04</v>
      </c>
      <c r="F25" s="28"/>
      <c r="G25" s="9" t="s">
        <v>33</v>
      </c>
      <c r="H25" s="25">
        <v>68.94</v>
      </c>
      <c r="I25" s="28"/>
    </row>
    <row r="26" spans="1:11">
      <c r="A26" s="9" t="s">
        <v>33</v>
      </c>
      <c r="B26" s="12">
        <v>39.39</v>
      </c>
      <c r="C26" s="28"/>
      <c r="D26" s="9" t="s">
        <v>30</v>
      </c>
      <c r="E26" s="12">
        <v>46.11</v>
      </c>
      <c r="G26" s="9" t="s">
        <v>30</v>
      </c>
      <c r="H26" s="25">
        <v>48.33</v>
      </c>
    </row>
    <row r="27" spans="1:11" ht="14" thickBot="1">
      <c r="A27" s="11" t="s">
        <v>30</v>
      </c>
      <c r="B27" s="14">
        <v>38.33</v>
      </c>
      <c r="C27" s="28"/>
      <c r="D27" s="11" t="s">
        <v>33</v>
      </c>
      <c r="E27" s="26">
        <v>28.03</v>
      </c>
      <c r="G27" s="13" t="s">
        <v>34</v>
      </c>
      <c r="H27" s="26">
        <v>40.1</v>
      </c>
    </row>
    <row r="28" spans="1:11">
      <c r="B28" s="22"/>
      <c r="E28" s="22"/>
      <c r="H28" s="22"/>
    </row>
  </sheetData>
  <sortState xmlns:xlrd2="http://schemas.microsoft.com/office/spreadsheetml/2017/richdata2" ref="D22:E27">
    <sortCondition descending="1" ref="E22:E27"/>
  </sortState>
  <phoneticPr fontId="2" type="noConversion"/>
  <pageMargins left="0.39000000000000007" right="0.39000000000000007" top="0.79000000000000015" bottom="0.59" header="0.39000000000000007" footer="0.39000000000000007"/>
  <pageSetup paperSize="9" orientation="landscape" horizontalDpi="4294967292" verticalDpi="4294967292"/>
  <headerFooter>
    <oddHeader>&amp;C&amp;"Arial,Bold"&amp;K000000&amp;F_x000D_&amp;A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6"/>
  <sheetViews>
    <sheetView tabSelected="1" view="pageLayout" topLeftCell="A6" zoomScale="125" zoomScalePageLayoutView="125" workbookViewId="0">
      <selection activeCell="J19" sqref="J19:K19"/>
    </sheetView>
  </sheetViews>
  <sheetFormatPr baseColWidth="10" defaultColWidth="11.5" defaultRowHeight="14"/>
  <cols>
    <col min="1" max="1" width="14.1640625" style="47" customWidth="1"/>
    <col min="2" max="2" width="14.1640625" style="48" customWidth="1"/>
    <col min="3" max="3" width="2.6640625" style="46" customWidth="1"/>
    <col min="4" max="4" width="14.1640625" style="47" customWidth="1"/>
    <col min="5" max="5" width="14.1640625" style="48" customWidth="1"/>
    <col min="6" max="6" width="2.6640625" style="44" customWidth="1"/>
    <col min="7" max="7" width="14.1640625" style="47" customWidth="1"/>
    <col min="8" max="8" width="14.1640625" style="48" customWidth="1"/>
    <col min="9" max="9" width="2.6640625" style="44" customWidth="1"/>
    <col min="10" max="10" width="14.1640625" style="47" customWidth="1"/>
    <col min="11" max="11" width="14.1640625" style="48" customWidth="1"/>
  </cols>
  <sheetData>
    <row r="1" spans="1:11" s="6" customFormat="1" ht="17" thickBot="1">
      <c r="A1" s="64"/>
      <c r="B1" s="65" t="s">
        <v>16</v>
      </c>
      <c r="C1" s="49"/>
      <c r="D1" s="64"/>
      <c r="E1" s="65" t="s">
        <v>17</v>
      </c>
      <c r="F1" s="50"/>
      <c r="G1" s="64"/>
      <c r="H1" s="65" t="s">
        <v>18</v>
      </c>
      <c r="I1" s="50"/>
      <c r="J1" s="64"/>
      <c r="K1" s="65" t="s">
        <v>19</v>
      </c>
    </row>
    <row r="2" spans="1:11" s="7" customFormat="1" ht="16">
      <c r="A2" s="62" t="s">
        <v>2</v>
      </c>
      <c r="B2" s="63">
        <v>87.78</v>
      </c>
      <c r="C2" s="52"/>
      <c r="D2" s="62" t="s">
        <v>9</v>
      </c>
      <c r="E2" s="63">
        <v>91.11</v>
      </c>
      <c r="F2" s="53"/>
      <c r="G2" s="94" t="s">
        <v>12</v>
      </c>
      <c r="H2" s="95">
        <v>92.22</v>
      </c>
      <c r="I2" s="53"/>
      <c r="J2" s="75" t="s">
        <v>1</v>
      </c>
      <c r="K2" s="76">
        <v>72.78</v>
      </c>
    </row>
    <row r="3" spans="1:11" s="7" customFormat="1" ht="16">
      <c r="A3" s="51" t="s">
        <v>7</v>
      </c>
      <c r="B3" s="54">
        <v>84.44</v>
      </c>
      <c r="C3" s="55"/>
      <c r="D3" s="91" t="s">
        <v>12</v>
      </c>
      <c r="E3" s="73">
        <v>90</v>
      </c>
      <c r="F3" s="56"/>
      <c r="G3" s="91" t="s">
        <v>8</v>
      </c>
      <c r="H3" s="73">
        <v>88.89</v>
      </c>
      <c r="I3" s="56"/>
      <c r="J3" s="77" t="s">
        <v>2</v>
      </c>
      <c r="K3" s="97">
        <v>72.78</v>
      </c>
    </row>
    <row r="4" spans="1:11" s="7" customFormat="1" ht="16">
      <c r="A4" s="51" t="s">
        <v>8</v>
      </c>
      <c r="B4" s="57">
        <v>82.78</v>
      </c>
      <c r="C4" s="55"/>
      <c r="D4" s="51" t="s">
        <v>8</v>
      </c>
      <c r="E4" s="54">
        <v>89.44</v>
      </c>
      <c r="F4" s="56"/>
      <c r="G4" s="51" t="s">
        <v>11</v>
      </c>
      <c r="H4" s="54">
        <v>86.39</v>
      </c>
      <c r="I4" s="56"/>
      <c r="J4" s="51" t="s">
        <v>11</v>
      </c>
      <c r="K4" s="57">
        <v>71.94</v>
      </c>
    </row>
    <row r="5" spans="1:11" s="7" customFormat="1" ht="16">
      <c r="A5" s="51" t="s">
        <v>24</v>
      </c>
      <c r="B5" s="54">
        <v>82.22</v>
      </c>
      <c r="C5" s="55"/>
      <c r="D5" s="91" t="s">
        <v>24</v>
      </c>
      <c r="E5" s="73">
        <v>87.78</v>
      </c>
      <c r="F5" s="56"/>
      <c r="G5" s="51" t="s">
        <v>2</v>
      </c>
      <c r="H5" s="54">
        <v>85</v>
      </c>
      <c r="I5" s="56"/>
      <c r="J5" s="51" t="s">
        <v>9</v>
      </c>
      <c r="K5" s="54">
        <v>66.67</v>
      </c>
    </row>
    <row r="6" spans="1:11" s="7" customFormat="1" ht="16">
      <c r="A6" s="51" t="s">
        <v>9</v>
      </c>
      <c r="B6" s="54">
        <v>78.3</v>
      </c>
      <c r="C6" s="55"/>
      <c r="D6" s="51" t="s">
        <v>2</v>
      </c>
      <c r="E6" s="54">
        <v>87.22</v>
      </c>
      <c r="F6" s="56"/>
      <c r="G6" s="51" t="s">
        <v>25</v>
      </c>
      <c r="H6" s="54">
        <v>81.11</v>
      </c>
      <c r="I6" s="56"/>
      <c r="J6" s="51" t="s">
        <v>24</v>
      </c>
      <c r="K6" s="54">
        <v>65.56</v>
      </c>
    </row>
    <row r="7" spans="1:11" s="7" customFormat="1" ht="16">
      <c r="A7" s="51" t="s">
        <v>11</v>
      </c>
      <c r="B7" s="54">
        <v>77.22</v>
      </c>
      <c r="C7" s="55"/>
      <c r="D7" s="51" t="s">
        <v>22</v>
      </c>
      <c r="E7" s="57">
        <v>84.44</v>
      </c>
      <c r="F7" s="56"/>
      <c r="G7" s="79" t="s">
        <v>9</v>
      </c>
      <c r="H7" s="67">
        <v>80</v>
      </c>
      <c r="I7" s="56"/>
      <c r="J7" s="51" t="s">
        <v>8</v>
      </c>
      <c r="K7" s="54">
        <v>63.89</v>
      </c>
    </row>
    <row r="8" spans="1:11" s="7" customFormat="1" ht="16">
      <c r="A8" s="51" t="s">
        <v>12</v>
      </c>
      <c r="B8" s="54">
        <v>76.11</v>
      </c>
      <c r="C8" s="55"/>
      <c r="D8" s="51" t="s">
        <v>11</v>
      </c>
      <c r="E8" s="54">
        <v>84.17</v>
      </c>
      <c r="F8" s="56"/>
      <c r="G8" s="80" t="s">
        <v>24</v>
      </c>
      <c r="H8" s="68">
        <v>80</v>
      </c>
      <c r="I8" s="56"/>
      <c r="J8" s="51" t="s">
        <v>25</v>
      </c>
      <c r="K8" s="54">
        <v>63.33</v>
      </c>
    </row>
    <row r="9" spans="1:11" s="7" customFormat="1" ht="16">
      <c r="A9" s="51" t="s">
        <v>1</v>
      </c>
      <c r="B9" s="54">
        <v>75.56</v>
      </c>
      <c r="C9" s="55"/>
      <c r="D9" s="51" t="s">
        <v>25</v>
      </c>
      <c r="E9" s="54">
        <v>83.33</v>
      </c>
      <c r="F9" s="56"/>
      <c r="G9" s="51" t="s">
        <v>22</v>
      </c>
      <c r="H9" s="57">
        <v>75.56</v>
      </c>
      <c r="I9" s="56"/>
      <c r="J9" s="51" t="s">
        <v>12</v>
      </c>
      <c r="K9" s="54">
        <v>60</v>
      </c>
    </row>
    <row r="10" spans="1:11" s="7" customFormat="1" ht="16">
      <c r="A10" s="91" t="s">
        <v>25</v>
      </c>
      <c r="B10" s="73">
        <v>72.22</v>
      </c>
      <c r="C10" s="55"/>
      <c r="D10" s="51" t="s">
        <v>1</v>
      </c>
      <c r="E10" s="54">
        <v>82.78</v>
      </c>
      <c r="F10" s="56"/>
      <c r="G10" s="51" t="s">
        <v>1</v>
      </c>
      <c r="H10" s="73">
        <v>72.78</v>
      </c>
      <c r="I10" s="56"/>
      <c r="J10" s="51" t="s">
        <v>7</v>
      </c>
      <c r="K10" s="54">
        <v>53.89</v>
      </c>
    </row>
    <row r="11" spans="1:11" s="7" customFormat="1" ht="16">
      <c r="A11" s="91" t="s">
        <v>22</v>
      </c>
      <c r="B11" s="73">
        <v>57.78</v>
      </c>
      <c r="C11" s="55"/>
      <c r="D11" s="51" t="s">
        <v>7</v>
      </c>
      <c r="E11" s="54">
        <v>81.67</v>
      </c>
      <c r="F11" s="56"/>
      <c r="G11" s="51" t="s">
        <v>7</v>
      </c>
      <c r="H11" s="73">
        <v>72.22</v>
      </c>
      <c r="I11" s="56"/>
      <c r="J11" s="51" t="s">
        <v>23</v>
      </c>
      <c r="K11" s="54">
        <v>42.22</v>
      </c>
    </row>
    <row r="12" spans="1:11" s="7" customFormat="1" ht="17" thickBot="1">
      <c r="A12" s="96" t="s">
        <v>23</v>
      </c>
      <c r="B12" s="74">
        <v>53.33</v>
      </c>
      <c r="C12" s="55"/>
      <c r="D12" s="58" t="s">
        <v>23</v>
      </c>
      <c r="E12" s="59">
        <v>81.11</v>
      </c>
      <c r="F12" s="56"/>
      <c r="G12" s="58" t="s">
        <v>23</v>
      </c>
      <c r="H12" s="59">
        <v>71.11</v>
      </c>
      <c r="I12" s="56"/>
      <c r="J12" s="58" t="s">
        <v>22</v>
      </c>
      <c r="K12" s="59">
        <v>38.89</v>
      </c>
    </row>
    <row r="13" spans="1:11" s="32" customFormat="1" ht="17" thickBot="1">
      <c r="A13" s="81"/>
      <c r="B13" s="56"/>
      <c r="C13" s="56"/>
      <c r="D13" s="82"/>
      <c r="E13" s="56"/>
      <c r="F13" s="56"/>
      <c r="G13" s="82"/>
      <c r="H13" s="56"/>
      <c r="I13" s="56"/>
      <c r="J13" s="82"/>
      <c r="K13" s="56"/>
    </row>
    <row r="14" spans="1:11" s="6" customFormat="1" ht="17" thickBot="1">
      <c r="A14" s="64"/>
      <c r="B14" s="65" t="s">
        <v>33</v>
      </c>
      <c r="C14" s="60"/>
      <c r="D14" s="64"/>
      <c r="E14" s="65" t="s">
        <v>20</v>
      </c>
      <c r="F14" s="60"/>
      <c r="G14" s="64"/>
      <c r="H14" s="65" t="s">
        <v>21</v>
      </c>
      <c r="I14" s="50"/>
      <c r="J14" s="64"/>
      <c r="K14" s="65" t="s">
        <v>26</v>
      </c>
    </row>
    <row r="15" spans="1:11" s="8" customFormat="1" ht="16">
      <c r="A15" s="62" t="s">
        <v>2</v>
      </c>
      <c r="B15" s="78">
        <v>70.459999999999994</v>
      </c>
      <c r="C15" s="53"/>
      <c r="D15" s="62" t="s">
        <v>23</v>
      </c>
      <c r="E15" s="63">
        <v>70.83</v>
      </c>
      <c r="F15" s="53"/>
      <c r="G15" s="75" t="s">
        <v>22</v>
      </c>
      <c r="H15" s="76">
        <v>73.33</v>
      </c>
      <c r="I15" s="53"/>
      <c r="J15" s="62" t="s">
        <v>2</v>
      </c>
      <c r="K15" s="66">
        <v>70.900000000000006</v>
      </c>
    </row>
    <row r="16" spans="1:11" s="7" customFormat="1" ht="16">
      <c r="A16" s="51" t="s">
        <v>9</v>
      </c>
      <c r="B16" s="54">
        <v>68.94</v>
      </c>
      <c r="C16" s="56"/>
      <c r="D16" s="51" t="s">
        <v>22</v>
      </c>
      <c r="E16" s="54">
        <v>62.5</v>
      </c>
      <c r="F16" s="56"/>
      <c r="G16" s="77" t="s">
        <v>23</v>
      </c>
      <c r="H16" s="78">
        <v>73.33</v>
      </c>
      <c r="I16" s="56"/>
      <c r="J16" s="51" t="s">
        <v>12</v>
      </c>
      <c r="K16" s="57">
        <v>67.98</v>
      </c>
    </row>
    <row r="17" spans="1:11" s="7" customFormat="1" ht="16">
      <c r="A17" s="51" t="s">
        <v>1</v>
      </c>
      <c r="B17" s="73">
        <v>55.3</v>
      </c>
      <c r="C17" s="56"/>
      <c r="D17" s="51" t="s">
        <v>12</v>
      </c>
      <c r="E17" s="54">
        <v>56.25</v>
      </c>
      <c r="F17" s="56"/>
      <c r="G17" s="51" t="s">
        <v>12</v>
      </c>
      <c r="H17" s="54">
        <v>61.11</v>
      </c>
      <c r="I17" s="56"/>
      <c r="J17" s="51" t="s">
        <v>23</v>
      </c>
      <c r="K17" s="57">
        <v>67.94</v>
      </c>
    </row>
    <row r="18" spans="1:11" s="7" customFormat="1" ht="16">
      <c r="A18" s="51" t="s">
        <v>11</v>
      </c>
      <c r="B18" s="54">
        <v>53.79</v>
      </c>
      <c r="C18" s="56"/>
      <c r="D18" s="79" t="s">
        <v>7</v>
      </c>
      <c r="E18" s="67">
        <v>54.69</v>
      </c>
      <c r="F18" s="56"/>
      <c r="G18" s="51" t="s">
        <v>24</v>
      </c>
      <c r="H18" s="54">
        <v>60</v>
      </c>
      <c r="I18" s="56"/>
      <c r="J18" s="51" t="s">
        <v>11</v>
      </c>
      <c r="K18" s="57">
        <v>67.790000000000006</v>
      </c>
    </row>
    <row r="19" spans="1:11" s="7" customFormat="1" ht="16">
      <c r="A19" s="51" t="s">
        <v>24</v>
      </c>
      <c r="B19" s="54">
        <v>40.909999999999997</v>
      </c>
      <c r="C19" s="56"/>
      <c r="D19" s="80" t="s">
        <v>1</v>
      </c>
      <c r="E19" s="68">
        <v>54.69</v>
      </c>
      <c r="F19" s="56"/>
      <c r="G19" s="51" t="s">
        <v>1</v>
      </c>
      <c r="H19" s="54">
        <v>54.44</v>
      </c>
      <c r="I19" s="56"/>
      <c r="J19" s="51" t="s">
        <v>9</v>
      </c>
      <c r="K19" s="57">
        <v>67.64</v>
      </c>
    </row>
    <row r="20" spans="1:11" s="7" customFormat="1" ht="16">
      <c r="A20" s="51" t="s">
        <v>12</v>
      </c>
      <c r="B20" s="54">
        <v>40.15</v>
      </c>
      <c r="C20" s="56"/>
      <c r="D20" s="51" t="s">
        <v>24</v>
      </c>
      <c r="E20" s="57">
        <v>54.17</v>
      </c>
      <c r="F20" s="56"/>
      <c r="G20" s="51" t="s">
        <v>11</v>
      </c>
      <c r="H20" s="54">
        <v>53.61</v>
      </c>
      <c r="I20" s="56"/>
      <c r="J20" s="51" t="s">
        <v>24</v>
      </c>
      <c r="K20" s="57">
        <v>67.23</v>
      </c>
    </row>
    <row r="21" spans="1:11" s="7" customFormat="1" ht="16">
      <c r="A21" s="92" t="s">
        <v>7</v>
      </c>
      <c r="B21" s="93">
        <v>39.39</v>
      </c>
      <c r="C21" s="56"/>
      <c r="D21" s="51" t="s">
        <v>8</v>
      </c>
      <c r="E21" s="54">
        <v>51.04</v>
      </c>
      <c r="F21" s="56"/>
      <c r="G21" s="51" t="s">
        <v>9</v>
      </c>
      <c r="H21" s="57">
        <v>48.33</v>
      </c>
      <c r="I21" s="56"/>
      <c r="J21" s="51" t="s">
        <v>1</v>
      </c>
      <c r="K21" s="57">
        <v>66.91</v>
      </c>
    </row>
    <row r="22" spans="1:11" s="7" customFormat="1" ht="16">
      <c r="A22" s="80" t="s">
        <v>25</v>
      </c>
      <c r="B22" s="98">
        <v>39.39</v>
      </c>
      <c r="C22" s="56"/>
      <c r="D22" s="51" t="s">
        <v>11</v>
      </c>
      <c r="E22" s="54">
        <v>47.4</v>
      </c>
      <c r="F22" s="56"/>
      <c r="G22" s="51" t="s">
        <v>25</v>
      </c>
      <c r="H22" s="54">
        <v>47.78</v>
      </c>
      <c r="I22" s="56"/>
      <c r="J22" s="51" t="s">
        <v>8</v>
      </c>
      <c r="K22" s="57">
        <v>64.31</v>
      </c>
    </row>
    <row r="23" spans="1:11" s="7" customFormat="1" ht="16">
      <c r="A23" s="91" t="s">
        <v>23</v>
      </c>
      <c r="B23" s="73">
        <v>30.3</v>
      </c>
      <c r="C23" s="56"/>
      <c r="D23" s="51" t="s">
        <v>2</v>
      </c>
      <c r="E23" s="54">
        <v>45.83</v>
      </c>
      <c r="F23" s="56"/>
      <c r="G23" s="51" t="s">
        <v>2</v>
      </c>
      <c r="H23" s="54">
        <v>47.22</v>
      </c>
      <c r="I23" s="56"/>
      <c r="J23" s="51" t="s">
        <v>25</v>
      </c>
      <c r="K23" s="57">
        <v>61.56</v>
      </c>
    </row>
    <row r="24" spans="1:11" s="7" customFormat="1" ht="16">
      <c r="A24" s="51" t="s">
        <v>8</v>
      </c>
      <c r="B24" s="54">
        <v>28.03</v>
      </c>
      <c r="C24" s="56"/>
      <c r="D24" s="51" t="s">
        <v>25</v>
      </c>
      <c r="E24" s="54">
        <v>43.75</v>
      </c>
      <c r="F24" s="56"/>
      <c r="G24" s="51" t="s">
        <v>8</v>
      </c>
      <c r="H24" s="54">
        <v>46.11</v>
      </c>
      <c r="I24" s="56"/>
      <c r="J24" s="51" t="s">
        <v>7</v>
      </c>
      <c r="K24" s="57">
        <v>60.67</v>
      </c>
    </row>
    <row r="25" spans="1:11" s="7" customFormat="1" ht="17" thickBot="1">
      <c r="A25" s="58" t="s">
        <v>22</v>
      </c>
      <c r="B25" s="59">
        <v>18.18</v>
      </c>
      <c r="C25" s="56"/>
      <c r="D25" s="58" t="s">
        <v>9</v>
      </c>
      <c r="E25" s="59">
        <v>40.1</v>
      </c>
      <c r="F25" s="56"/>
      <c r="G25" s="58" t="s">
        <v>7</v>
      </c>
      <c r="H25" s="59">
        <v>38.33</v>
      </c>
      <c r="I25" s="56"/>
      <c r="J25" s="58" t="s">
        <v>22</v>
      </c>
      <c r="K25" s="61">
        <v>58.67</v>
      </c>
    </row>
    <row r="26" spans="1:11" s="20" customFormat="1">
      <c r="A26" s="45"/>
      <c r="B26" s="46"/>
      <c r="C26" s="46"/>
      <c r="D26" s="45"/>
      <c r="E26" s="46"/>
      <c r="F26" s="44"/>
      <c r="G26" s="45"/>
      <c r="H26" s="46"/>
      <c r="I26" s="44"/>
      <c r="J26" s="45"/>
      <c r="K26" s="46"/>
    </row>
  </sheetData>
  <sortState xmlns:xlrd2="http://schemas.microsoft.com/office/spreadsheetml/2017/richdata2" ref="J15:K25">
    <sortCondition descending="1" ref="K15:K25"/>
  </sortState>
  <phoneticPr fontId="2" type="noConversion"/>
  <pageMargins left="0.39000000000000007" right="0.39000000000000007" top="0.98" bottom="0.59" header="0.39000000000000007" footer="0.39000000000000007"/>
  <pageSetup paperSize="9" orientation="landscape" horizontalDpi="1200" verticalDpi="1200"/>
  <headerFooter>
    <oddHeader>&amp;C&amp;"Arial,Bold"&amp;K003366&amp;F</oddHeader>
    <oddFooter xml:space="preserve">&amp;C&amp;"Arial,Bold"&amp;8 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LC</vt:lpstr>
      <vt:lpstr>NTCC</vt:lpstr>
      <vt:lpstr>StJWS</vt:lpstr>
      <vt:lpstr>KM</vt:lpstr>
      <vt:lpstr>WEC</vt:lpstr>
      <vt:lpstr>OWSCC</vt:lpstr>
      <vt:lpstr>BS</vt:lpstr>
      <vt:lpstr>Sport %age correct by team</vt:lpstr>
      <vt:lpstr>Team %age correct by 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GB088226</dc:creator>
  <cp:lastModifiedBy>Robert Severs</cp:lastModifiedBy>
  <cp:lastPrinted>2019-06-04T07:26:52Z</cp:lastPrinted>
  <dcterms:created xsi:type="dcterms:W3CDTF">1996-10-14T23:33:28Z</dcterms:created>
  <dcterms:modified xsi:type="dcterms:W3CDTF">2020-03-21T20:56:47Z</dcterms:modified>
</cp:coreProperties>
</file>